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T:\Нефтиса\Управление по региональной политике и социальным вопросам\Тендеры\2023\Белкамнефть\090323 КС 1\"/>
    </mc:Choice>
  </mc:AlternateContent>
  <xr:revisionPtr revIDLastSave="0" documentId="13_ncr:1_{2658FB6B-89A5-4451-986E-1A507AEA674A}" xr6:coauthVersionLast="36" xr6:coauthVersionMax="36" xr10:uidLastSave="{00000000-0000-0000-0000-000000000000}"/>
  <bookViews>
    <workbookView xWindow="257" yWindow="137" windowWidth="14400" windowHeight="11177" xr2:uid="{00000000-000D-0000-FFFF-FFFF00000000}"/>
  </bookViews>
  <sheets>
    <sheet name="Дебесское н.м._Техперевоор" sheetId="2" r:id="rId1"/>
  </sheets>
  <definedNames>
    <definedName name="_xlnm._FilterDatabase" localSheetId="0" hidden="1">'Дебесское н.м._Техперевоор'!$A$35:$D$227</definedName>
    <definedName name="Constr" localSheetId="0">'Дебесское н.м._Техперевоор'!#REF!</definedName>
    <definedName name="FOT" localSheetId="0">'Дебесское н.м._Техперевоор'!#REF!</definedName>
    <definedName name="Ind" localSheetId="0">'Дебесское н.м._Техперевоор'!#REF!</definedName>
    <definedName name="Obj" localSheetId="0">'Дебесское н.м._Техперевоор'!#REF!</definedName>
    <definedName name="Obosn" localSheetId="0">'Дебесское н.м._Техперевоор'!#REF!</definedName>
    <definedName name="SmPr" localSheetId="0">'Дебесское н.м._Техперевоор'!#REF!</definedName>
    <definedName name="_xlnm.Print_Area" localSheetId="0">'Дебесское н.м._Техперевоор'!$A$1:$D$233</definedName>
  </definedNames>
  <calcPr calcId="191029"/>
</workbook>
</file>

<file path=xl/calcChain.xml><?xml version="1.0" encoding="utf-8"?>
<calcChain xmlns="http://schemas.openxmlformats.org/spreadsheetml/2006/main">
  <c r="F85" i="2" l="1"/>
  <c r="E45" i="2"/>
  <c r="D101" i="2" l="1"/>
  <c r="D100" i="2"/>
  <c r="D83" i="2" l="1"/>
  <c r="D81" i="2"/>
  <c r="E128" i="2" l="1"/>
  <c r="G127" i="2"/>
  <c r="E127" i="2"/>
  <c r="D122" i="2"/>
  <c r="D121" i="2"/>
  <c r="E124" i="2"/>
  <c r="D192" i="2" l="1"/>
  <c r="D185" i="2" l="1"/>
  <c r="D183" i="2"/>
  <c r="D182" i="2"/>
  <c r="D126" i="2" l="1"/>
  <c r="D108" i="2" l="1"/>
  <c r="D103" i="2"/>
  <c r="D105" i="2"/>
  <c r="D106" i="2" s="1"/>
  <c r="D71" i="2" l="1"/>
  <c r="D41" i="2" l="1"/>
  <c r="D109" i="2" l="1"/>
  <c r="D110" i="2" s="1"/>
  <c r="A41" i="2" l="1"/>
  <c r="A42" i="2" l="1"/>
  <c r="A43" i="2" s="1"/>
  <c r="A45" i="2" s="1"/>
  <c r="A46" i="2" s="1"/>
  <c r="A47" i="2" l="1"/>
  <c r="A49" i="2" s="1"/>
  <c r="A50" i="2" s="1"/>
  <c r="A51" i="2" l="1"/>
  <c r="A52" i="2" s="1"/>
  <c r="A53" i="2" s="1"/>
  <c r="A54" i="2" s="1"/>
  <c r="A55" i="2" s="1"/>
  <c r="A56" i="2" s="1"/>
  <c r="A57" i="2" s="1"/>
  <c r="A58" i="2" s="1"/>
  <c r="A59" i="2" s="1"/>
  <c r="A61" i="2" s="1"/>
  <c r="A62" i="2" l="1"/>
  <c r="A63" i="2" s="1"/>
  <c r="A64" i="2" s="1"/>
  <c r="A65" i="2" s="1"/>
  <c r="A66" i="2" s="1"/>
  <c r="A67" i="2" s="1"/>
  <c r="A70" i="2" s="1"/>
  <c r="A71" i="2" s="1"/>
  <c r="A72" i="2" s="1"/>
  <c r="A73" i="2" s="1"/>
  <c r="A75" i="2" s="1"/>
  <c r="A76" i="2" s="1"/>
  <c r="A77" i="2" l="1"/>
  <c r="A80" i="2" s="1"/>
  <c r="A81" i="2" l="1"/>
  <c r="A82" i="2" s="1"/>
  <c r="A83" i="2" s="1"/>
  <c r="A85" i="2"/>
  <c r="A86" i="2" l="1"/>
  <c r="A87" i="2" l="1"/>
  <c r="A88" i="2" s="1"/>
  <c r="A90" i="2" s="1"/>
  <c r="A92" i="2" s="1"/>
  <c r="A93" i="2" s="1"/>
  <c r="A94" i="2" s="1"/>
  <c r="A96" i="2" s="1"/>
  <c r="A97" i="2" s="1"/>
  <c r="A98" i="2" l="1"/>
  <c r="A99" i="2" s="1"/>
  <c r="A100" i="2" s="1"/>
  <c r="A101" i="2" s="1"/>
  <c r="A103" i="2" s="1"/>
  <c r="A104" i="2" s="1"/>
  <c r="A105" i="2" s="1"/>
  <c r="A106" i="2" s="1"/>
  <c r="A107" i="2" s="1"/>
  <c r="A108" i="2" s="1"/>
  <c r="A109" i="2" s="1"/>
  <c r="A110" i="2" s="1"/>
  <c r="A111" i="2" s="1"/>
  <c r="A112" i="2" s="1"/>
  <c r="A113" i="2" s="1"/>
  <c r="A114" i="2" s="1"/>
  <c r="A115" i="2" s="1"/>
  <c r="A117" i="2" l="1"/>
  <c r="A118" i="2" s="1"/>
  <c r="A121" i="2" s="1"/>
  <c r="A122" i="2" s="1"/>
  <c r="A124" i="2" s="1"/>
  <c r="A125" i="2" l="1"/>
  <c r="A126" i="2" s="1"/>
  <c r="A127" i="2" s="1"/>
  <c r="A128" i="2" s="1"/>
  <c r="A129" i="2" s="1"/>
  <c r="A130" i="2" s="1"/>
  <c r="A131" i="2" s="1"/>
  <c r="A132" i="2" s="1"/>
  <c r="A133" i="2" s="1"/>
  <c r="A134" i="2" s="1"/>
  <c r="A135" i="2" s="1"/>
  <c r="A136" i="2" s="1"/>
  <c r="A138" i="2" s="1"/>
  <c r="A139" i="2" l="1"/>
  <c r="A140" i="2" s="1"/>
  <c r="A141" i="2" s="1"/>
  <c r="A142" i="2" s="1"/>
  <c r="A143" i="2" s="1"/>
  <c r="A144" i="2" s="1"/>
  <c r="A145" i="2" s="1"/>
  <c r="A146" i="2" s="1"/>
  <c r="A147" i="2" s="1"/>
  <c r="A148" i="2" s="1"/>
  <c r="A149" i="2" l="1"/>
  <c r="A150" i="2" s="1"/>
  <c r="A151" i="2" s="1"/>
  <c r="A152" i="2" l="1"/>
  <c r="A153" i="2" s="1"/>
  <c r="A154" i="2" s="1"/>
  <c r="A155" i="2" s="1"/>
  <c r="A156"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9" i="2" s="1"/>
  <c r="A182" i="2" s="1"/>
  <c r="A183" i="2" s="1"/>
  <c r="A184" i="2" s="1"/>
  <c r="A185" i="2" s="1"/>
  <c r="A186" i="2" s="1"/>
  <c r="A187" i="2" s="1"/>
  <c r="A188" i="2" s="1"/>
  <c r="A189" i="2" s="1"/>
  <c r="A190" i="2" s="1"/>
  <c r="A191" i="2" s="1"/>
  <c r="A192" i="2" s="1"/>
</calcChain>
</file>

<file path=xl/sharedStrings.xml><?xml version="1.0" encoding="utf-8"?>
<sst xmlns="http://schemas.openxmlformats.org/spreadsheetml/2006/main" count="395" uniqueCount="279">
  <si>
    <t>№ пп</t>
  </si>
  <si>
    <t>Ед. изм.</t>
  </si>
  <si>
    <t>Кол.</t>
  </si>
  <si>
    <t>Согласовано:</t>
  </si>
  <si>
    <t>Утверждаю:</t>
  </si>
  <si>
    <t>Генеральный директор</t>
  </si>
  <si>
    <t>в Удмуртской Республике.</t>
  </si>
  <si>
    <t>Информация о ЗАКАЗЧИКЕ работ и сведения необходимые для подготовки предложений.</t>
  </si>
  <si>
    <t>Почтовый адрес:</t>
  </si>
  <si>
    <t>Россия, 426004, Удмуртская Республика, г. Ижевск, ул. Пастухова – 100.</t>
  </si>
  <si>
    <t>1 стык</t>
  </si>
  <si>
    <t>1 м3</t>
  </si>
  <si>
    <t xml:space="preserve">1 м2 </t>
  </si>
  <si>
    <t xml:space="preserve">            Стоимость услуги должна включать все затраты «Подрядчика» (накладные, транспортные  и другие расходы, связанные с оказанием данной услуги) и не подлежит корректировке в сторону увеличения.</t>
  </si>
  <si>
    <t xml:space="preserve">             При составлении сметной документации количество материалов необходимо учитывать с коэффициентом расхода, согласно сметных норм.</t>
  </si>
  <si>
    <t xml:space="preserve">          При привлечении к выполнению строительных работ субподрядных организаций, участник тендера должен направить в адрес Заказчика  перечень данных предприятий, письменное  обоснование необходимости их привлечения и полный пакет документов, аналогичный документам, представляемым претендентом на участие в тендере.</t>
  </si>
  <si>
    <t xml:space="preserve">          Привлечение для выполнения работ субподрядных организаций возможно только при условии  получения предварительного письменного согласования  от Заказчика.</t>
  </si>
  <si>
    <t xml:space="preserve">          Подрядчик во всех случаях несет перед Заказчиком полную ответственность за неисполнение или ненадлежащее исполнение обязательств, привлекаемым субподрядчиком как за свои собственные действия.</t>
  </si>
  <si>
    <t>Наименование</t>
  </si>
  <si>
    <t>1 м</t>
  </si>
  <si>
    <t xml:space="preserve">            Изготовление металлоконструкций из материала заказчика выполняет подрядная организация. Затраты на изготовление, зачистку, огрунтовку и покраску за 2 раза металлоконструкций предусматривать при подготовке коммерческого предложения.</t>
  </si>
  <si>
    <t>1 шт</t>
  </si>
  <si>
    <t>1 м2</t>
  </si>
  <si>
    <t>по капитальному строительству</t>
  </si>
  <si>
    <t>Земляные работы</t>
  </si>
  <si>
    <t xml:space="preserve">Техническое задание </t>
  </si>
  <si>
    <t>_____________ К.М. Рязанов</t>
  </si>
  <si>
    <t>АО «Белкамнефть»</t>
  </si>
  <si>
    <t>им. А.А. Волкова</t>
  </si>
  <si>
    <t xml:space="preserve">           Выполнить строительно-монтажные работы в соответствии с нормативными документами, актами, положениями и правилами, действующими на территории РФ и положениями, регламентами и приказами по АО «Белкамнефть» им. А.А. Волкова.
           К демонтажным работам приступать после подписания Заказчиком Приказа на демонтаж основных средств. Демонтируемые материалы и оборудование доставляется на склад силами Подрядчика.</t>
  </si>
  <si>
    <t>Начальник УКС   _______________________   Н.В. Чепкасов</t>
  </si>
  <si>
    <t>_____________Д.В. Арсибеков</t>
  </si>
  <si>
    <t>Зам. генерального директора</t>
  </si>
  <si>
    <t>на участие в тендере на выполнение строительно-монтажных работ по</t>
  </si>
  <si>
    <t>капитальному строительству</t>
  </si>
  <si>
    <t xml:space="preserve">         Участие Подрядчика в СРО обязательно. К коммерческому предложению приложить выписку из реестра с официального сайта СРО.</t>
  </si>
  <si>
    <t xml:space="preserve">          Претендент, направивший заявку на участие в тендере заведомо принимает условия об ответственности контрагента и возможные штрафными санкциями, установленные Положением о договорной работе Общества.</t>
  </si>
  <si>
    <t xml:space="preserve">            ТМЦ, поставляемые Заказчиком, передаются Подрядчику по давальческой схеме. Доставка материалов  поставки Заказчика от склада до объекта осуществляется Подрядчиком, кроме инертных материалов (песок, щебень, гравий, бетон). Данные материалы доставляются на объект Заказчиком. Подрядчик обязан обеспечить надлежащее хранение давальческих материалов на территории строительной площадки на период строительства, обеспечивающее их пригодность и сохранность.</t>
  </si>
  <si>
    <t>Наименование работ: Строительно-монтажные работы на объектах АО «Белкамнефть» им. А.А. Волкова, стоимость работ определяется на основании актуальной редакции сборников базовых цен Федеральных единичных расценок, в программе Гранд-смета, с использованием  индексов  ООО "Стройинформресурс" первого месяца каждого квартала (1 кв. - январь; 2 кв. - апрель;  3 кв. - июль;  4 кв. - октябрь).</t>
  </si>
  <si>
    <t xml:space="preserve">          Условия оплаты: - в размере 90% от стоимости работ не ранее 90 (девяноста) и не позднее 120 (ста двадцати) календарных дней с момента подписания Заказчиком Актов о приемке выполненных работ формы КС-2, Справки о стоимости выполненных работ и затрат формы КС-3, счетов-фактур.
-в размере 10% от стоимости работ не позднее 30 (тридцати) календарных дней с момента подписания Акта передачи Заказчику комплекта проверенной Исполнительной документации и передачи подписанного Акта приемки законченного строительством объекта по форме КС-11 или Акта о приеме-сдаче отремонтированных, реконструированных, модернизированных объектов по форме ОС-3 (при реконструкции, модернизации).
</t>
  </si>
  <si>
    <t xml:space="preserve">Состав строительно-монтажных работ.
Квалификационные требования к Подрядчику
</t>
  </si>
  <si>
    <t xml:space="preserve">          Необходимо ежедневное присутствие представителя подрядной организации (мастера) на строительной площадке</t>
  </si>
  <si>
    <t xml:space="preserve">         Для проведения сварочных работ необходимо наличие соответствующих атттестационных свидетельств НАКС (технология сварки, материалы, оборудование) и удостоверений НАКС у персонала.</t>
  </si>
  <si>
    <t xml:space="preserve">         Подрядчику необходимо иметь наличие геодезической службы для сдачи работ по объекту</t>
  </si>
  <si>
    <t xml:space="preserve">          Подрядчик обязан обеспечить контроль за выполнением работ, которые оказывают влияние на безопасность объекта и в соответствии с технологией строительства, контроль за выполнением которых не может быть проведен после выполнения других работ, а также за безопасностью строительных конструкций и участков сетей инженерно-технического обеспечения, если устранение выявленных в процессе проведения строительного контроля недостатков невозможно без разборки или повреждения других строительных конструкций и участков сетей инженерно-технического обеспечения, за соответствием указанных работ, конструкций и участков сетей требованиям технических регламентов и проектной документации.</t>
  </si>
  <si>
    <t xml:space="preserve">          Подрядчик совместно с коммерческим предложением направляет график производства работ, по форме согласованной заказчиком.</t>
  </si>
  <si>
    <t xml:space="preserve">          В случае заключения договора подряда на производство строительно-монтажных работ, Подрядчик в течении 10 дней после подписания договора подряда должен предоставить действующий договор энергоснабжения или заключить вновь (при его отсутствии) с энергоснабжающей организацией в течении 30 дней с даты заключения договора подряда. </t>
  </si>
  <si>
    <t xml:space="preserve">        Исполнительная геодезическая документация должна быть выполнена в соответсвтии с ГОСТ Р 51872-2019</t>
  </si>
  <si>
    <r>
      <t xml:space="preserve">Месторождение: </t>
    </r>
    <r>
      <rPr>
        <sz val="12"/>
        <rFont val="Times New Roman"/>
        <family val="1"/>
        <charset val="204"/>
      </rPr>
      <t xml:space="preserve"> Дебесское нефтяное месторождение в Удмуртской Республике.</t>
    </r>
  </si>
  <si>
    <t>1 шт.</t>
  </si>
  <si>
    <t>1 шт. / 1 кг</t>
  </si>
  <si>
    <t>Огрунтовка металлических поверхностей трубопроводов и запорной арматуры за 1 раз грунтовкой ГФ-021 (с предварительной очисткой, обеспыливанием и обезжириванием поверхности)</t>
  </si>
  <si>
    <t>Окраска металлических огрунтованных поверхностей опор эмалью ПФ-115 за 2 раза</t>
  </si>
  <si>
    <t>Зам.начальника ОКС УКС  - А.С. Саитова</t>
  </si>
  <si>
    <t>за дополнительной информацией обращаться по тел 8(3412) 917-857 (доб. 41-93)</t>
  </si>
  <si>
    <t>1 м2 / 1 м3</t>
  </si>
  <si>
    <t xml:space="preserve">        В составе исполнительной документации предоставить импортированный файл из электронного тахеометра (Пункт может быть исключен при использовании теодолита). Обработать данные съемки в виде углов и расстояний от станции к точкам съемки с уравниванием, в программе Credo Dat. Предоставить файл в формате dat. Выполнить расчет земляных работ в программе Credo Генплан, либо в программах Credo_ter или Credo_mix. Предоставить файл в формате prx или файлы расчетов объемов из программ Credo_ter или Credo_mix. Предоставить картограмму объемов земляных работ в формате dwg и pdf.</t>
  </si>
  <si>
    <t>Оснащенность подрядчика основными строительными машинами и механизмами
 (собственная или арендованная с предоставлением договоров аренды)</t>
  </si>
  <si>
    <t>№ п/п</t>
  </si>
  <si>
    <t>Наименование техники</t>
  </si>
  <si>
    <t>Кол-во</t>
  </si>
  <si>
    <t>Бульдозер, мощностью 132 кВт</t>
  </si>
  <si>
    <t xml:space="preserve">Прицепные катки, на пневмоколесном ходу, весом 25т. и др.аналоги </t>
  </si>
  <si>
    <t>Трубоукладчик, грузоподъемностью 12тн</t>
  </si>
  <si>
    <t>Самосвал вездеходный, грузоподъемность 10-20 тн</t>
  </si>
  <si>
    <t>1</t>
  </si>
  <si>
    <t>Примечание: в случае отсутствия у подрядной организации машин и механизмов, предусмотренные проектом, они могут быть заменены на другие, имеющие аналогичные параметры.</t>
  </si>
  <si>
    <t>Изоляция стыков трубопровода комплектами ПИК 89 конструкция №3, в составе на 1 стык: праймер ПРИЗ - 0,01кг, мастичная лента ПРИМА 1 слой - 0,5 кг, муфта ИЗТМ-Р - 1шт</t>
  </si>
  <si>
    <t>Изоляция сварных стыков комплектами ПИК 89 конструкция №1 трубопровода, в составе на 1 м: праймер ПРИЗ - 0,028кг, мастичная лента ПРИМА 1 слой - 0,996 кг, полимерная оберточная лента с липким слоем ПВХ 1 слой - 0,317 кг</t>
  </si>
  <si>
    <t>"Обустройство Дебесского нефтяного месторождения. ДНС с УПСВ. Техперевооружение технологических трубопроводов ДНС с УПСВ"</t>
  </si>
  <si>
    <t>Обоснование: РД № 1694 Обустройство Дебесского нефтяного месторождения. ДНС с УПСВ. Техперевооружение технологических трубопроводов ДНС с УПСВ" 
(рабочая документация будет выдана претендентам по мере поступления заявок).</t>
  </si>
  <si>
    <t xml:space="preserve">Адрес расположения документации в сети:                                                                                                                       \\caupfs.belkam.com\Архив ПСД\Дебесское н.м\1694 Техперевооружение т.т. ДНС с УПСВ
                                                                                                                                                           </t>
  </si>
  <si>
    <t xml:space="preserve">Протяженность дорог от п/базы ул. Гагарина, 75 до Дебесского мн. 
- асфальтированная дорога - 150 км.;
- грунтовая дорога - 4 км. </t>
  </si>
  <si>
    <t xml:space="preserve">Срок выполнения работ: 
начало работ – июнь 2023г.
окончание работ – июль 2023г.
</t>
  </si>
  <si>
    <t>Автокран грузоподъемностью 25 тн, 219 кВт, КС-55713</t>
  </si>
  <si>
    <t>Автомашина бортовая 10 тн, 176к Вт</t>
  </si>
  <si>
    <t>1 шт. / 1 тн</t>
  </si>
  <si>
    <t>1 м / 1 кг</t>
  </si>
  <si>
    <t>Экскаватор гусеничный одноковшовый с отвалом, вместимость ковша 0,5 м3</t>
  </si>
  <si>
    <t>Монтаж задвижки дисковой фланцевой с ручным управлением ЗД65-210М, класс герметичности А, в комплекте с фланцами ответными, крепежом (шпильками) и прокладками</t>
  </si>
  <si>
    <t>4 / 208</t>
  </si>
  <si>
    <t>Монтаж клапана обратного КО2-65/40х21</t>
  </si>
  <si>
    <t>Монтаж фланца ответного DN80 PN21МПа, в комплекте с крепежом (шпильки)</t>
  </si>
  <si>
    <t>1 компл. / 1 кг</t>
  </si>
  <si>
    <t>1 / 2,1</t>
  </si>
  <si>
    <t>1 / 1,6</t>
  </si>
  <si>
    <t>5 / 6,5</t>
  </si>
  <si>
    <t>Монтаж вентиля-пробоотборника DN15 PN 21МПа, в комплекте со штуцером марки АШК 50-6.00.004 (ВП1-15х21)</t>
  </si>
  <si>
    <t>1 / 1,3</t>
  </si>
  <si>
    <t>Монтаж надземного трубопровода</t>
  </si>
  <si>
    <t>Монтаж подземного трубопровода</t>
  </si>
  <si>
    <t>Монтаж задвижки клиновой DN100 PN1,6МПа, в комплекте с фланцами ответными, крепежом (шпильками) (ЗКЛ2-100-16 30с41нж)</t>
  </si>
  <si>
    <t>1 / 46,0</t>
  </si>
  <si>
    <t>Монтаж опор подвижных бескорпусных ОПБ2-89 (ТУ 3680-001-04698606-04) с устройством прокладки из паронита ПМБ 3,0х500х500</t>
  </si>
  <si>
    <t>Монтаж опор подвижных бескорпусных ОПБ2-114 (ТУ 3680-001-04698606-04) с устройством прокладки из паронита ПМБ 3,0х500х500</t>
  </si>
  <si>
    <t>Окраска металлических поверхностей трубопроводов и запорной арматуры за 2 раза эмалью ПФ-115</t>
  </si>
  <si>
    <t>Изоляция сварных стыков комплектами ПИК 114 конструкция №1 трубопровода, в составе на 1 м: праймер ПРИЗ - 0,028кг, мастичная лента ПРИМА 1 слой - 0,996 кг, полимерная оберточная лента с липким слоем ПВХ 1 слой - 0,317 кг</t>
  </si>
  <si>
    <t>Изоляция стыков трубопровода комплектами ПИК 114 конструкция №3, в составе на 1 стык: праймер ПРИЗ - 0,02кг, мастичная лента ПРИМА 1 слой - 0,64 кг, муфта ИЗТМ-Р - 1шт</t>
  </si>
  <si>
    <t>Изоляция сварных стыков комплектами ПИК 114 конструкция №1 трубопровода, в составе на 1 м: праймер ПРИЗ - 0,036кг, мастичная лента ПРИМА 1 слой - 1,276 кг, полимерная оберточная лента с липким слоем ПВХ 1 слой - 0,402 кг</t>
  </si>
  <si>
    <t>3 / 3,6</t>
  </si>
  <si>
    <t xml:space="preserve">Контроль качества сварных соединений (п.17 л.2 Общие данные)
Работы выполняются силами ООО "ЦБПО" по договору субподряда
Трубопроводы высоконапорного водовода - Контроль стыков методом радиографирования </t>
  </si>
  <si>
    <t xml:space="preserve">Очистка полости водовода промывкой водой без пропуска очистных устройств для труб диам. 89мм </t>
  </si>
  <si>
    <t xml:space="preserve">Очистка полости водовода промывкой водой без пропуска очистных устройств для труб диам. 114мм </t>
  </si>
  <si>
    <t>Гидравлическое испытание трубопроводов Ø89х10 I категории группы В (давлением свыше 10МПа) на прочность давлением Рисп=1,43*Рраб=27,17МПа, в течение 15мин.</t>
  </si>
  <si>
    <t>Гидравлическое испытание трубопроводов Ø89х10 I категории группы В (давлением свыше 10МПа) на плотность давлением Рисп=Рраб=19МПа, в течение времени, необходимого для осмотра</t>
  </si>
  <si>
    <t>Гидравлическое испытание трубопроводов Ø114х6 V категории группы В (давлением менее 10МПа) на прочность давлением Рисп=1,25*Рраб, но не менее 0,2МПа в течение 15 мин.</t>
  </si>
  <si>
    <t>Очистка и испытания  полости трубопроводов (длина указана с учетом отводов и арматуры)
(п.19 л.3 Общие данные)</t>
  </si>
  <si>
    <t xml:space="preserve">Очистка полости трубопровода промывкой водой без пропуска очистных устройств для труб диам. 114мм </t>
  </si>
  <si>
    <t xml:space="preserve">Очистка полости трубопровода промывкой водой без пропуска очистных устройств для труб диам. 159мм </t>
  </si>
  <si>
    <t>Гидравлическое испытание трубопроводов Ø114х6 V категории группы В (давлением менее 10МПа) на плотность давлением Рисп=Рраб=0,1МПа, в течение времени, необходимого для осмотра</t>
  </si>
  <si>
    <t>Гидравлическое испытание трубопроводов Ø114х6, Ø159х6 II категории группы А(б) на прочность давлением Рисп=1,25*Рраб=0,125 Мпа, в течение 15 мин.</t>
  </si>
  <si>
    <t>Гидравлическое испытание трубопроводов Ø114х6, Ø159х6 II категории группы А(б) на плотность давлением Рисп=Рраб=0,1МПа, в течение времени, необходимого для осмотра</t>
  </si>
  <si>
    <t>Продувка сжатым воздухом трубопроводов Ø114х6 V категории группы В (давлением менее 10МПа), в течение 10 мин.</t>
  </si>
  <si>
    <t>Продувка сжатым воздухом трубопроводов Ø89х10 I категории группы В (давлением свыше 10МПа), в течение 10 мин.</t>
  </si>
  <si>
    <t>Продувка сжатым воздухом трубопроводов Ø114х6, Ø159х6 II категории группы А(б), в течение 10 мин.</t>
  </si>
  <si>
    <t>Автоматизация комплексная (РД №1694-АТХ)</t>
  </si>
  <si>
    <t>1 компл.</t>
  </si>
  <si>
    <t>Монтаж ультразвукового сигнализатора уровня СУР-5, длина ЧЭ 0,9м, в комплекте с блоком сопряжения ПВС4 (ДПУ5А-0,9-4,0-ОМ1,5**-1)</t>
  </si>
  <si>
    <t>Монтаж ультразвукового датчика уровня ДУУ4МА, длина ЧЭ 3,5м, с поплавком типа IV с плотностью 650 кг/м3, в комплекте с блоком сопряжения БСД4 (ДУУ4МА-(ДУУ2М-02-0)-3,5-1)</t>
  </si>
  <si>
    <t>Монтаж ультразвукового датчика уровня ДУУ4МА, длина ЧЭ 3,5м, с поплавком типа V с плотностью 915 кг/м3, в комплекте с блоком сопряжения БСД4 (ДУУ4МА-(ДУУ2М-02-0)-3,5-1)</t>
  </si>
  <si>
    <t>Монтаж манометра электроконтактного взрывозащищенного коррозионностойкого сигнализирующего исп. V: предел показаний прибора 25,0 МПа, IP54 (ДМ2005Сг1Ех-У2-25,0МРа-V-МП-П.П.С)</t>
  </si>
  <si>
    <t>Монтаж датчика избыточного давления с взрывонепроницаемой оболочкой, с взрывозащищенным кабельным вводом, заводская настройка 0-25МПА (АИР-10-Exd-SH-ДИ-1190-0…2,5МПа-С05-НГ-24М20-12Р-t4070-42-IP65-КВМ-15Вн-ГП)</t>
  </si>
  <si>
    <t>Монтаж манометра показывающего для измерения избыточного давления, 0…2,5МПа (МП4А-Кс-2,5 МПа-IP54)</t>
  </si>
  <si>
    <t>Монтаж манометра показывающего для измерения избыточного давления, 0…25МПа (МП4А-Кс-25 МПа-IP54)</t>
  </si>
  <si>
    <t>Монтаж датчика избыточного давления с взрывонепроницаемой оболочкой, с взрывозащищеннным кабельным вводом, заводская настройка 0-4МПа (АИР-10-Exd-SH-ДИ-1170-0…4МПа-С05-НГ-24-М20-12Р-t4070-42-IP65-КВМ-15Вн-ГП)</t>
  </si>
  <si>
    <t>Монтаж датчика избыточного давления с взрывонепроницаемой оболочкой, с взрывозащищенным кабельным вводом, заводская настройка 0-2,5МПа (АИР-10-Exd-SH-ДИ-1160-0…2,5МПа-С05-НГ-24М20-12Р-t4070-42-IP65-КВМ-15Вн-ГП)</t>
  </si>
  <si>
    <t>Монтаж расходомера электромагнитного взрывозащищенного в комплекте с фланцами, шпильками, гайками (ДРС.МИ-15; см. 1694-АТХ.ОЛ)</t>
  </si>
  <si>
    <t>Монтаж аналогового входного модуля для системы DL205, 8 входов (F2-08AD-1)</t>
  </si>
  <si>
    <t>Монтаж разветвителя интерфейса ICP DAS I-7513</t>
  </si>
  <si>
    <t>Монтаж дискретного входного модуля постоянного тока для системы DL205, 32 входа (D2-32ND3)</t>
  </si>
  <si>
    <t>Монтаж выносной панели ZIPLink 40-контактная (ZL-RTB40) с подключением кабелем ZIPLink 40-контактный разъем в 40-контактный разъем (ZL-D24-CBL40)</t>
  </si>
  <si>
    <t>Монтаж приборов и средств автоматизации</t>
  </si>
  <si>
    <t>8 / 4,74</t>
  </si>
  <si>
    <t>Засыпка траншей и котлованов с перемещением грунта до 10 м бульдозерами, группа грунтов: 2</t>
  </si>
  <si>
    <t>Разработка грунта в траншеях экскаватором «обратная лопата» с ковшом вместимостью 0,5 м3, на глубину до 2 м
V=45*1,2*2=108 м3</t>
  </si>
  <si>
    <t>Разработка грунта в траншеях экскаватором «обратная лопата» с ковшом вместимостью 0,5 м3, на глубину до 2 м
V=12*1,2*2=28,8 м3</t>
  </si>
  <si>
    <t>Уплотнение грунта механизированным способом, группа грунтов: 2 (12*1,2=14,4 м2)</t>
  </si>
  <si>
    <t>Прокладка кабеля контрольного с ПВХ изоляцией жилами КВВГЭнг(А)-LS сеч.4х1,0 мм2, в трубах стальных, гибких гофрированных трубах и металлических лотках</t>
  </si>
  <si>
    <t xml:space="preserve">Прокладка провода гибкого многопроволочного с изоляцией желто-зеленого цвета ПуГВ, сечением 6мм2 для заземления </t>
  </si>
  <si>
    <t>Монтаж DIN-рейки</t>
  </si>
  <si>
    <t>Прокладка сигнальной ленты "Осторожно кабель" в траншеях</t>
  </si>
  <si>
    <t>1 м / 1 шт.</t>
  </si>
  <si>
    <t>16,0 / 8</t>
  </si>
  <si>
    <t>Монтажные работы</t>
  </si>
  <si>
    <t>Присоединение к приборам электрических проводок под винт: с оконцеванием наконечником</t>
  </si>
  <si>
    <t>1 жила</t>
  </si>
  <si>
    <t>Окраска трубных проводок системы автоматизации грунт-эмалью ХВ-0278 за 2 раза по подготовленной поверхности (с предварительной очисткой щетками, обеспыливанием и обезжириванием поверхности)</t>
  </si>
  <si>
    <t>Установка блоков фундаментных ФБС 9.4.6-т</t>
  </si>
  <si>
    <t>1 шт. / 1 т</t>
  </si>
  <si>
    <t>8 / 3,76</t>
  </si>
  <si>
    <t>Опоры трубопровода ОП-1.1, ОП-1.2, ОП-1.3, ОП-1.4, ОП-1.5, ОП-1.6, ОП-1.7, ОП-1.8 (8 шт.)</t>
  </si>
  <si>
    <t>14,24 / 1,92</t>
  </si>
  <si>
    <t>14,24 / 0,72</t>
  </si>
  <si>
    <t>1 отв.</t>
  </si>
  <si>
    <t>Изготовление и монтаж металлических опор</t>
  </si>
  <si>
    <t>8 / 0,1795</t>
  </si>
  <si>
    <t>Постановка анкер-шпилек в готовые гнезда HST HCR М10х130/50</t>
  </si>
  <si>
    <t>Сверление вертикальных отверстий Ø10 мм, глубиной 80 мм под анкер-шпильку</t>
  </si>
  <si>
    <t>Технологические решения (РД №1694-ТХ)</t>
  </si>
  <si>
    <t>Прокладка кабеля симметричного для систем сигнализации и управления групповой проладки, с пониженным дымо- и газовыделением, КПСВЭВнг(А)-LS сеч.2х2х1,0 мм2, в трубах стальных, гибких гофрированных трубах и металлических лотках</t>
  </si>
  <si>
    <t>Архитектурно-строительные решения (РД №1694-АС)</t>
  </si>
  <si>
    <t>1 / 7,0</t>
  </si>
  <si>
    <t>Устройство подстилающих слоев из песчано-гравийной смеси, толщ.0,52 м, с послойным уплотнением
Vдля одной опоры=1*1,48*0,52*1,22=0,77*1,22=0,94 м3
Vобщ.=6,2*1,22=7,56 м3</t>
  </si>
  <si>
    <t>Огрунтовка металлических поверхностей опор за 1 раз грунтовкой ГФ-021 (с предварительной очисткой щетками, обеспыливанием и обезжириванием поверхности)</t>
  </si>
  <si>
    <t>Примечание: вода после промывки и гидроиспытаний закачивается в систему ППД ДНС Дебесского н.м.</t>
  </si>
  <si>
    <t>Участок трубопровода проектируемого Рраб=0,1МПа
(перевод участка существующего нефтепровода рег.№2680 под водовод)
(протяженность трубопровода L=12,7 м, Ø114х6 мм)</t>
  </si>
  <si>
    <t>Водовод (перемычка), давлением Рраб=0,1 МПа, от "водовода от НГСВ до насосов ЦНС №1, №2 рег.№2671" до " трубопровода от НГСВ до УБС рег. №2680"
(протяженность водовода L=11,6 м, Ø114х6 мм)</t>
  </si>
  <si>
    <t>Трубопровод проектируемый Рраб=0,1МПа
(сброс уловленной нефти в емкость ЕП-1 V=50м3)
(протяженность трубопровода L=76,6 м, Ø114х6 мм)</t>
  </si>
  <si>
    <t>Контроль сварных соединений трубопроводов (нефтепровода 0,1 МПа) диам. 159мм радиографическим методом (10 %) II категории группы А(б)</t>
  </si>
  <si>
    <t>Контроль сварных соединений трубопроводов (нефтепровода 0,1 МПа) диам. 114мм радиографическим методом (10 %) II категории группы А(б)</t>
  </si>
  <si>
    <t>1 узел</t>
  </si>
  <si>
    <t>Контроль сварных соединений трубопроводов (водовода давлением свыше 10 МПа) диам. 89мм I категории группы В  радиографическим методом (100 %)</t>
  </si>
  <si>
    <t>Монтаж закладной конструкции ЗК51246464-015-4-2014 с вентилем манометрическим ВМ5х35 (тип С40-150П ВМ5х35 Ст20):
- для манометра на вводе - 2 шт.;
- для манометра до расходмера - 1 шт.;
- для манометра после расходомера - 1 шт.;
- для преобразователя давления - 1 шт.</t>
  </si>
  <si>
    <t>Планировка бульдозером территории, группа грунтов: 2</t>
  </si>
  <si>
    <t>Монтаж вентиля пробоотборника DN15 PN1,4МПа (ВП1-15х14) на выходе воды с НГСВ, на выходе уловленной нефти с УБС и на выходе воды с УБС</t>
  </si>
  <si>
    <t>Монтаж пробоотборников</t>
  </si>
  <si>
    <t>Контроль качества изоляционного покрытия подземных трубопроводов (п.21 л.2 Общие данные)</t>
  </si>
  <si>
    <t>Контроль толщины покрытия заводского нанесения (10% трубопровода) Ø89х10
L=45*0,1=4,5м</t>
  </si>
  <si>
    <t>Монтаж инвентарного узла для очистки и испытания трубопровода, условный диаметр трубопровода: до 150 мм</t>
  </si>
  <si>
    <t xml:space="preserve">Работы производятся на действующем опасном производственном объекте. В сметах предусмотреть стесненные условия. </t>
  </si>
  <si>
    <t>1 м2 / 1 кг</t>
  </si>
  <si>
    <t>Уплотнение грунта механизированным способом, группа грунтов 2: (45*1,2=54,0 м2)</t>
  </si>
  <si>
    <t>Измерение сопротивления изоляции мегаомметром: кабельных и других линий напряжением до 1 кВ</t>
  </si>
  <si>
    <t>1 линия</t>
  </si>
  <si>
    <t>Монтаж фиттинга на вентиль (монтаж вентилей учтен в ТХ) для манометра (датчика давления) с вращающейся гайкой М20х1,5 (ФВГ-М-20М)</t>
  </si>
  <si>
    <t>Пусконаладочные работы на автоматизацию технологических процессов</t>
  </si>
  <si>
    <t>1 канал</t>
  </si>
  <si>
    <t>Каналов управления аналоговых:</t>
  </si>
  <si>
    <t>Каналов управления дискретных:</t>
  </si>
  <si>
    <t>Общее количество аналоговых и дискретных каналов управления:</t>
  </si>
  <si>
    <t>в т.ч. каналов управления 1 категории развитости управляющих функций</t>
  </si>
  <si>
    <t>каналов управления 2 категории развитости управляющих функций</t>
  </si>
  <si>
    <t>каналов управления 3 категории развитости управляющих функций</t>
  </si>
  <si>
    <t>Каналов информационных дискретных</t>
  </si>
  <si>
    <t>Каналов информационных аналоговых</t>
  </si>
  <si>
    <t>в т.ч. каналов аналоговых 1 категории метрологической сложности</t>
  </si>
  <si>
    <t>каналов аналоговых 2 категории метрологической сложности</t>
  </si>
  <si>
    <t>каналов аналоговых 3 категории метрологической сложности</t>
  </si>
  <si>
    <t>Общее количество информационных аналоговых и дискретных каналов</t>
  </si>
  <si>
    <t>в т.ч. информационных каналов 1 категории развитости информационных функций</t>
  </si>
  <si>
    <t>информационных каналов 2 категории развитости информационных функций</t>
  </si>
  <si>
    <t>информационных каналов 3 категории развитости информационных функций</t>
  </si>
  <si>
    <t>Категория технической сложности системы - сложная, с общим количеством каналов:</t>
  </si>
  <si>
    <t xml:space="preserve"> в т.ч. количество каналов подсистемы I категории технической сложности</t>
  </si>
  <si>
    <t>количество каналов подсистемы II категории технической сложности</t>
  </si>
  <si>
    <t>количество каналов подсистемы III категории технической сложности</t>
  </si>
  <si>
    <t>Пусконаладочные работы АРМ оператора</t>
  </si>
  <si>
    <t>1 комплекс / 
1 балл</t>
  </si>
  <si>
    <t xml:space="preserve">Автоматизированная система управления II категории технической сложности </t>
  </si>
  <si>
    <t>Доработка программного обеспечения верхнего уровня АРМ оператора (АСУТП не является впервые разрабатываемой) К11=0,4
1.1. Ф1 (ИО = 1);
2.1. Ф5 (ИО = 1);
3.2. Ф6 (ИО = 1);
4.1. Ф7 (ИО = 1);
5.1. Ф8 (ИО = 1);
6.1. Ф9 (ИО = 1);
7.1. Ф10 (ИО = 1).
Понижающий  коэффициент согласно  п.2.8 (СБЦ на разработку АСУТП) работы на объекте с сущ. СА Коб= 0,3</t>
  </si>
  <si>
    <t>Монтаж клеммы 2,5мм2 в комплекте с торцевым изолятором 4шт., концевым фиксатором 2шт.</t>
  </si>
  <si>
    <r>
      <t xml:space="preserve">Заказчик – </t>
    </r>
    <r>
      <rPr>
        <sz val="12"/>
        <rFont val="Times New Roman"/>
        <family val="1"/>
        <charset val="204"/>
      </rPr>
      <t>АО «Белкамнефть» (БЕ 1000)</t>
    </r>
  </si>
  <si>
    <r>
      <t>Генеральный директор ‑</t>
    </r>
    <r>
      <rPr>
        <sz val="12"/>
        <rFont val="Times New Roman"/>
        <family val="1"/>
        <charset val="204"/>
      </rPr>
      <t xml:space="preserve"> Арсибеков Дмитрий Витальевич</t>
    </r>
  </si>
  <si>
    <t>1 м /1 м2 / 1 м3</t>
  </si>
  <si>
    <t>10,2 / 50,0*</t>
  </si>
  <si>
    <t>Монтаж труб стальных водогазовопроводных Ø20х2,8</t>
  </si>
  <si>
    <t>Прокладка провода гибкого с медной жилой ПуГВнг(А)-LS, сечением 1,0мм2 в шкафу</t>
  </si>
  <si>
    <r>
      <rPr>
        <i/>
        <sz val="12"/>
        <rFont val="Times New Roman"/>
        <family val="1"/>
        <charset val="204"/>
      </rPr>
      <t xml:space="preserve">после укладки трубопровода в траншею: </t>
    </r>
    <r>
      <rPr>
        <sz val="12"/>
        <rFont val="Times New Roman"/>
        <family val="1"/>
        <charset val="204"/>
      </rPr>
      <t>Контроль сплошности изоляционного покрытия типа АНПИ (100% трубопровода)  Ø89х10</t>
    </r>
  </si>
  <si>
    <r>
      <rPr>
        <i/>
        <sz val="12"/>
        <rFont val="Times New Roman"/>
        <family val="1"/>
        <charset val="204"/>
      </rPr>
      <t xml:space="preserve">после укладки трубопровода в траншею: </t>
    </r>
    <r>
      <rPr>
        <sz val="12"/>
        <rFont val="Times New Roman"/>
        <family val="1"/>
        <charset val="204"/>
      </rPr>
      <t>Контроль сплошности изоляционного покрытия типа АНПИ  (100% трубопровода) Ø114х6</t>
    </r>
  </si>
  <si>
    <r>
      <rPr>
        <i/>
        <sz val="12"/>
        <rFont val="Times New Roman"/>
        <family val="1"/>
        <charset val="204"/>
      </rPr>
      <t xml:space="preserve">после укладки трубопровода в траншею: </t>
    </r>
    <r>
      <rPr>
        <sz val="12"/>
        <rFont val="Times New Roman"/>
        <family val="1"/>
        <charset val="204"/>
      </rPr>
      <t>Контроль изоляционного покрытия методом катодной поляризации (100% трубопровода)  Ø89х10</t>
    </r>
  </si>
  <si>
    <r>
      <rPr>
        <i/>
        <sz val="12"/>
        <rFont val="Times New Roman"/>
        <family val="1"/>
        <charset val="204"/>
      </rPr>
      <t xml:space="preserve">после укладки трубопровода в траншею: </t>
    </r>
    <r>
      <rPr>
        <sz val="12"/>
        <rFont val="Times New Roman"/>
        <family val="1"/>
        <charset val="204"/>
      </rPr>
      <t>Контроль изоляционного покрытия методом катодной поляризации (100% трубопровода)  Ø114х6</t>
    </r>
  </si>
  <si>
    <t>Монтаж стальной бесшовной трубы Ø14х1,6 (импульсная линия)  по установленным конструкциям  в комплекте с соединение ввертное СВ14-М20 - 2 шт, и соединения навертное с ниппелем НСН 14 М20х1,5 - 4 шт.</t>
  </si>
  <si>
    <t>Монтаж металлического лотка перфорированного 80х80х2000 мм в комплекте с крышкой, с установкой комплектующих, полок, стоек и крепежных элементов</t>
  </si>
  <si>
    <t>Монтаж реле с розеткой (24В DC) на din-рейку в шкаф</t>
  </si>
  <si>
    <t>Монтаж клемм с  предохранителями (5х20-25)</t>
  </si>
  <si>
    <t>Монтаж клеммной колодки 43112NY</t>
  </si>
  <si>
    <r>
      <t>К</t>
    </r>
    <r>
      <rPr>
        <vertAlign val="superscript"/>
        <sz val="12"/>
        <rFont val="Times New Roman"/>
        <family val="1"/>
        <charset val="204"/>
      </rPr>
      <t>а</t>
    </r>
    <r>
      <rPr>
        <vertAlign val="subscript"/>
        <sz val="12"/>
        <rFont val="Times New Roman"/>
        <family val="1"/>
        <charset val="204"/>
      </rPr>
      <t>у</t>
    </r>
  </si>
  <si>
    <r>
      <t>К</t>
    </r>
    <r>
      <rPr>
        <vertAlign val="superscript"/>
        <sz val="12"/>
        <rFont val="Times New Roman"/>
        <family val="1"/>
        <charset val="204"/>
      </rPr>
      <t>д</t>
    </r>
    <r>
      <rPr>
        <vertAlign val="subscript"/>
        <sz val="12"/>
        <rFont val="Times New Roman"/>
        <family val="1"/>
        <charset val="204"/>
      </rPr>
      <t>у</t>
    </r>
  </si>
  <si>
    <r>
      <t>К</t>
    </r>
    <r>
      <rPr>
        <vertAlign val="superscript"/>
        <sz val="12"/>
        <rFont val="Times New Roman"/>
        <family val="1"/>
        <charset val="204"/>
      </rPr>
      <t>общ</t>
    </r>
    <r>
      <rPr>
        <vertAlign val="subscript"/>
        <sz val="12"/>
        <rFont val="Times New Roman"/>
        <family val="1"/>
        <charset val="204"/>
      </rPr>
      <t xml:space="preserve">у </t>
    </r>
  </si>
  <si>
    <r>
      <t>К</t>
    </r>
    <r>
      <rPr>
        <vertAlign val="superscript"/>
        <sz val="12"/>
        <rFont val="Times New Roman"/>
        <family val="1"/>
        <charset val="204"/>
      </rPr>
      <t>общ</t>
    </r>
    <r>
      <rPr>
        <vertAlign val="subscript"/>
        <sz val="12"/>
        <rFont val="Times New Roman"/>
        <family val="1"/>
        <charset val="204"/>
      </rPr>
      <t>уУ1</t>
    </r>
  </si>
  <si>
    <r>
      <t>К</t>
    </r>
    <r>
      <rPr>
        <vertAlign val="superscript"/>
        <sz val="12"/>
        <rFont val="Times New Roman"/>
        <family val="1"/>
        <charset val="204"/>
      </rPr>
      <t>общ</t>
    </r>
    <r>
      <rPr>
        <vertAlign val="subscript"/>
        <sz val="12"/>
        <rFont val="Times New Roman"/>
        <family val="1"/>
        <charset val="204"/>
      </rPr>
      <t>уУ2</t>
    </r>
    <r>
      <rPr>
        <sz val="10"/>
        <rFont val="Arial Cyr"/>
        <charset val="204"/>
      </rPr>
      <t/>
    </r>
  </si>
  <si>
    <r>
      <t>К</t>
    </r>
    <r>
      <rPr>
        <vertAlign val="superscript"/>
        <sz val="12"/>
        <rFont val="Times New Roman"/>
        <family val="1"/>
        <charset val="204"/>
      </rPr>
      <t>общ</t>
    </r>
    <r>
      <rPr>
        <vertAlign val="subscript"/>
        <sz val="12"/>
        <rFont val="Times New Roman"/>
        <family val="1"/>
        <charset val="204"/>
      </rPr>
      <t>уУ3</t>
    </r>
    <r>
      <rPr>
        <sz val="10"/>
        <rFont val="Arial Cyr"/>
        <charset val="204"/>
      </rPr>
      <t/>
    </r>
  </si>
  <si>
    <r>
      <t>К</t>
    </r>
    <r>
      <rPr>
        <vertAlign val="superscript"/>
        <sz val="12"/>
        <rFont val="Times New Roman"/>
        <family val="1"/>
        <charset val="204"/>
      </rPr>
      <t>д</t>
    </r>
    <r>
      <rPr>
        <vertAlign val="subscript"/>
        <sz val="12"/>
        <rFont val="Times New Roman"/>
        <family val="1"/>
        <charset val="204"/>
      </rPr>
      <t xml:space="preserve">и </t>
    </r>
  </si>
  <si>
    <r>
      <t>К</t>
    </r>
    <r>
      <rPr>
        <vertAlign val="superscript"/>
        <sz val="12"/>
        <rFont val="Times New Roman"/>
        <family val="1"/>
        <charset val="204"/>
      </rPr>
      <t>а</t>
    </r>
    <r>
      <rPr>
        <vertAlign val="subscript"/>
        <sz val="12"/>
        <rFont val="Times New Roman"/>
        <family val="1"/>
        <charset val="204"/>
      </rPr>
      <t xml:space="preserve">и </t>
    </r>
  </si>
  <si>
    <r>
      <t>К</t>
    </r>
    <r>
      <rPr>
        <vertAlign val="superscript"/>
        <sz val="12"/>
        <rFont val="Times New Roman"/>
        <family val="1"/>
        <charset val="204"/>
      </rPr>
      <t>а</t>
    </r>
    <r>
      <rPr>
        <vertAlign val="subscript"/>
        <sz val="12"/>
        <rFont val="Times New Roman"/>
        <family val="1"/>
        <charset val="204"/>
      </rPr>
      <t>иМ1</t>
    </r>
  </si>
  <si>
    <r>
      <t>К</t>
    </r>
    <r>
      <rPr>
        <vertAlign val="superscript"/>
        <sz val="12"/>
        <rFont val="Times New Roman"/>
        <family val="1"/>
        <charset val="204"/>
      </rPr>
      <t>а</t>
    </r>
    <r>
      <rPr>
        <vertAlign val="subscript"/>
        <sz val="12"/>
        <rFont val="Times New Roman"/>
        <family val="1"/>
        <charset val="204"/>
      </rPr>
      <t>иМ2</t>
    </r>
  </si>
  <si>
    <r>
      <t>К</t>
    </r>
    <r>
      <rPr>
        <vertAlign val="superscript"/>
        <sz val="12"/>
        <rFont val="Times New Roman"/>
        <family val="1"/>
        <charset val="204"/>
      </rPr>
      <t>а</t>
    </r>
    <r>
      <rPr>
        <vertAlign val="subscript"/>
        <sz val="12"/>
        <rFont val="Times New Roman"/>
        <family val="1"/>
        <charset val="204"/>
      </rPr>
      <t>иМ3</t>
    </r>
  </si>
  <si>
    <r>
      <t>К</t>
    </r>
    <r>
      <rPr>
        <vertAlign val="superscript"/>
        <sz val="12"/>
        <rFont val="Times New Roman"/>
        <family val="1"/>
        <charset val="204"/>
      </rPr>
      <t>общ</t>
    </r>
    <r>
      <rPr>
        <vertAlign val="subscript"/>
        <sz val="12"/>
        <rFont val="Times New Roman"/>
        <family val="1"/>
        <charset val="204"/>
      </rPr>
      <t xml:space="preserve">и </t>
    </r>
  </si>
  <si>
    <r>
      <t>К</t>
    </r>
    <r>
      <rPr>
        <vertAlign val="superscript"/>
        <sz val="12"/>
        <rFont val="Times New Roman"/>
        <family val="1"/>
        <charset val="204"/>
      </rPr>
      <t>общ</t>
    </r>
    <r>
      <rPr>
        <vertAlign val="subscript"/>
        <sz val="12"/>
        <rFont val="Times New Roman"/>
        <family val="1"/>
        <charset val="204"/>
      </rPr>
      <t>иИ1</t>
    </r>
  </si>
  <si>
    <r>
      <t>К</t>
    </r>
    <r>
      <rPr>
        <vertAlign val="superscript"/>
        <sz val="12"/>
        <rFont val="Times New Roman"/>
        <family val="1"/>
        <charset val="204"/>
      </rPr>
      <t>общ</t>
    </r>
    <r>
      <rPr>
        <vertAlign val="subscript"/>
        <sz val="12"/>
        <rFont val="Times New Roman"/>
        <family val="1"/>
        <charset val="204"/>
      </rPr>
      <t>иИ2</t>
    </r>
  </si>
  <si>
    <r>
      <t>К</t>
    </r>
    <r>
      <rPr>
        <vertAlign val="superscript"/>
        <sz val="12"/>
        <rFont val="Times New Roman"/>
        <family val="1"/>
        <charset val="204"/>
      </rPr>
      <t>общ</t>
    </r>
    <r>
      <rPr>
        <vertAlign val="subscript"/>
        <sz val="12"/>
        <rFont val="Times New Roman"/>
        <family val="1"/>
        <charset val="204"/>
      </rPr>
      <t>иИ3</t>
    </r>
  </si>
  <si>
    <r>
      <t>К</t>
    </r>
    <r>
      <rPr>
        <vertAlign val="superscript"/>
        <sz val="12"/>
        <rFont val="Times New Roman"/>
        <family val="1"/>
        <charset val="204"/>
      </rPr>
      <t>общ</t>
    </r>
    <r>
      <rPr>
        <vertAlign val="subscript"/>
        <sz val="12"/>
        <rFont val="Times New Roman"/>
        <family val="1"/>
        <charset val="204"/>
      </rPr>
      <t xml:space="preserve"> </t>
    </r>
  </si>
  <si>
    <r>
      <t>К</t>
    </r>
    <r>
      <rPr>
        <vertAlign val="superscript"/>
        <sz val="12"/>
        <rFont val="Times New Roman"/>
        <family val="1"/>
        <charset val="204"/>
      </rPr>
      <t>общ</t>
    </r>
    <r>
      <rPr>
        <vertAlign val="subscript"/>
        <sz val="12"/>
        <rFont val="Times New Roman"/>
        <family val="1"/>
        <charset val="204"/>
      </rPr>
      <t xml:space="preserve">I </t>
    </r>
  </si>
  <si>
    <r>
      <t>К</t>
    </r>
    <r>
      <rPr>
        <vertAlign val="superscript"/>
        <sz val="12"/>
        <rFont val="Times New Roman"/>
        <family val="1"/>
        <charset val="204"/>
      </rPr>
      <t>общ</t>
    </r>
    <r>
      <rPr>
        <vertAlign val="subscript"/>
        <sz val="12"/>
        <rFont val="Times New Roman"/>
        <family val="1"/>
        <charset val="204"/>
      </rPr>
      <t xml:space="preserve">II </t>
    </r>
  </si>
  <si>
    <r>
      <t>К</t>
    </r>
    <r>
      <rPr>
        <vertAlign val="superscript"/>
        <sz val="12"/>
        <rFont val="Times New Roman"/>
        <family val="1"/>
        <charset val="204"/>
      </rPr>
      <t>общ</t>
    </r>
    <r>
      <rPr>
        <vertAlign val="subscript"/>
        <sz val="12"/>
        <rFont val="Times New Roman"/>
        <family val="1"/>
        <charset val="204"/>
      </rPr>
      <t>III</t>
    </r>
  </si>
  <si>
    <r>
      <t>Разработка грунта в траншеях экскаватором «обратная лопата» с ковшом вместимостью 0,5 м3, глубиной 1,0 м, группа грунтов: 2
V</t>
    </r>
    <r>
      <rPr>
        <vertAlign val="subscript"/>
        <sz val="12"/>
        <rFont val="Times New Roman"/>
        <family val="1"/>
        <charset val="204"/>
      </rPr>
      <t>для одной опоры</t>
    </r>
    <r>
      <rPr>
        <sz val="12"/>
        <rFont val="Times New Roman"/>
        <family val="1"/>
        <charset val="204"/>
      </rPr>
      <t>=1*1,48*1=1,48 м3
V</t>
    </r>
    <r>
      <rPr>
        <vertAlign val="subscript"/>
        <sz val="12"/>
        <rFont val="Times New Roman"/>
        <family val="1"/>
        <charset val="204"/>
      </rPr>
      <t>общ.</t>
    </r>
    <r>
      <rPr>
        <sz val="12"/>
        <rFont val="Times New Roman"/>
        <family val="1"/>
        <charset val="204"/>
      </rPr>
      <t>=1,48*8=11,8 м3</t>
    </r>
  </si>
  <si>
    <r>
      <t>Засыпка пазух траншеи ПГС, с послойным уплотнением:
V</t>
    </r>
    <r>
      <rPr>
        <vertAlign val="subscript"/>
        <sz val="12"/>
        <rFont val="Times New Roman"/>
        <family val="1"/>
        <charset val="204"/>
      </rPr>
      <t>для одной опоры</t>
    </r>
    <r>
      <rPr>
        <sz val="12"/>
        <rFont val="Times New Roman"/>
        <family val="1"/>
        <charset val="204"/>
      </rPr>
      <t>=0,3*(1,48*2+1*2)*0,48*1,22=0,72*1,22=0,88 м3
V</t>
    </r>
    <r>
      <rPr>
        <vertAlign val="subscript"/>
        <sz val="12"/>
        <rFont val="Times New Roman"/>
        <family val="1"/>
        <charset val="204"/>
      </rPr>
      <t>общ.</t>
    </r>
    <r>
      <rPr>
        <sz val="12"/>
        <rFont val="Times New Roman"/>
        <family val="1"/>
        <charset val="204"/>
      </rPr>
      <t>=5,8*1,22=7,1 м3</t>
    </r>
  </si>
  <si>
    <r>
      <t>Отмостка: Устройство основания из щебня М600 фр.20 мм F150, толщ.0,12..0,15м, с уплотнением
V</t>
    </r>
    <r>
      <rPr>
        <vertAlign val="subscript"/>
        <sz val="12"/>
        <rFont val="Times New Roman"/>
        <family val="1"/>
        <charset val="204"/>
      </rPr>
      <t>для одной опоры</t>
    </r>
    <r>
      <rPr>
        <sz val="12"/>
        <rFont val="Times New Roman"/>
        <family val="1"/>
        <charset val="204"/>
      </rPr>
      <t>=0,7*(0,88+0,4)*2*0,5*(0,12+0,15)*1,3=0,24*1,3=0,31 м3
V</t>
    </r>
    <r>
      <rPr>
        <vertAlign val="subscript"/>
        <sz val="12"/>
        <rFont val="Times New Roman"/>
        <family val="1"/>
        <charset val="204"/>
      </rPr>
      <t>общ.</t>
    </r>
    <r>
      <rPr>
        <sz val="12"/>
        <rFont val="Times New Roman"/>
        <family val="1"/>
        <charset val="204"/>
      </rPr>
      <t>=1,92*1,3=5,76 м3</t>
    </r>
  </si>
  <si>
    <r>
      <t>Устройство отмостки из бетона В10, F150, W4, толщ.0,05м
V</t>
    </r>
    <r>
      <rPr>
        <vertAlign val="subscript"/>
        <sz val="12"/>
        <rFont val="Times New Roman"/>
        <family val="1"/>
        <charset val="204"/>
      </rPr>
      <t>для одной опоры</t>
    </r>
    <r>
      <rPr>
        <sz val="12"/>
        <rFont val="Times New Roman"/>
        <family val="1"/>
        <charset val="204"/>
      </rPr>
      <t>=1,8*0,05*1,02=0,09*1,02=0,09 м3
V</t>
    </r>
    <r>
      <rPr>
        <vertAlign val="subscript"/>
        <sz val="12"/>
        <rFont val="Times New Roman"/>
        <family val="1"/>
        <charset val="204"/>
      </rPr>
      <t>общ.</t>
    </r>
    <r>
      <rPr>
        <sz val="12"/>
        <rFont val="Times New Roman"/>
        <family val="1"/>
        <charset val="204"/>
      </rPr>
      <t>=0,09*8*1,02=0,72*1,22=0,88 м3</t>
    </r>
  </si>
  <si>
    <t>«___»_____________2023 г.</t>
  </si>
  <si>
    <t>Разработка грунта вручную для прокладки кабеля L=20,0м, 2 шириной 0,3м, глубиной 0,7м, группа грунтов: 2</t>
  </si>
  <si>
    <t>Обратная засыпка грунта вручную с уплотнением, группа грунтов: 2</t>
  </si>
  <si>
    <t>Примечание: демонтажные работы и очистку внутренней полости трубопроводов перед демонтажом выполняет заказчик.</t>
  </si>
  <si>
    <t>58 / 96,28</t>
  </si>
  <si>
    <t>Установки для гидравлических испытаний трубопроводов</t>
  </si>
  <si>
    <t>Прицеп-цистерна</t>
  </si>
  <si>
    <t>Дополнительное пневматическое испытание на герметичность трубопроводов Ø114х6, Ø159х6 II категории группы А(б), при Рраб=0,1МПа в течение 24 ч</t>
  </si>
  <si>
    <t>Монтаж металлорукова герметичного в ПВХ изоляции:
- МРПИ 15: 29,0 м;
- МРПИ 20: 6,0 м                                                                   с монтаж термоусаживаемой трубки ТУТк 95/22 - 2м., резьбовым крепежным элементом с внутренней резьбой РКВ20-2шт., адаптер труба-рукав АТР20-10шт., резьбовым крепежным элементом РКн20-3шт.</t>
  </si>
  <si>
    <t>Сварка и монтаж трубопровода из стальных бесшовных труб горячедеформированных  Ø89х10 мм в наружной изоляции с учетом фасонных деталей:
- труба Ø89х10 мм в наружной изоляции: 45 м;
- отвод 90̊ (без изоляции) 89х10-40-20 ТУ 3647-095-00148139-2000: 3 шт. (0,7м)</t>
  </si>
  <si>
    <t>Сварка и монтаж трубопровода из стальных бесшовных труб горячедеформированных Ø89х10 мм (без изоляции) с учетом фасонных деталей:
- труба Ø89х10 мм: 39 м;
- отвод 90̊  89х10-40-20 ТУ 3647-095-00148139-2000: 10 шт. (2,3м);
- тройник 89х10-32-20 ТУ 3647-095-00148139-2000: 2 шт. (0,46м);</t>
  </si>
  <si>
    <t>41,8 / 814,3</t>
  </si>
  <si>
    <t>Монтаж теплоизоляции трубопроводов  и арматуры DN80 из теплоизоляции "URSA", толщ.50 мм, с креплением на стальную ленту упаковочную мягкую, нормальной точности 0,7х20 мм
V=36,5*0,05*1,24=1,83*1,24=2,3 м3</t>
  </si>
  <si>
    <t>41,8 / 36,5 / 1,83</t>
  </si>
  <si>
    <t>Монтаж защитного слоя теплозоляции трубопроводов и арматуры DN80 из стали оцинкованной тонколистовой (толщ.0,5 мм) с креплением пряжками типа I-0
*m (с учетом норм расхода)=36,5*1,22*4,0=44,53*4,0=178,1кг</t>
  </si>
  <si>
    <t>36,5 / 178,1*</t>
  </si>
  <si>
    <t>Сварка и монтаж трубопровода из стальных бесшовных труб горячедеформированных Ø114х6 мм (без изоляции), с учетом длины фасонных деталей:
- труба Ø114х6 мм: 11м;
- отвод 90̊  114х6-10 ст.20 ГОСТ 17375-2001: 1 шт. (0,23м);
- тройник 114х6-10 ст.20 ГОСТ 17375-2001: 2 шт. (0,34м)</t>
  </si>
  <si>
    <t>11,6 / 226,0</t>
  </si>
  <si>
    <t>Монтаж теплоизоляции трубопроводов  и арматуры Ø114х6 из теплоизоляции "URSA", толщ.50 мм, с креплением на стальную ленту упаковочную мягкую, нормальной точности 0,7х20 мм
V=10,2*0,05*1,24=0,50*1,24=0,63 м3</t>
  </si>
  <si>
    <t>11,0 / 10,2 / 0,50</t>
  </si>
  <si>
    <t>Монтаж защитного слоя теплозоляции трубопроводов и арматуры Ø114х6 из стали оцинкованной тонколистовой (толщ.0,5 мм) с креплением пряжками типа I-0
*m (с учетом норм расхода)=10,2*1,22*4,0=12,45*4,0=50,0кг</t>
  </si>
  <si>
    <t>Сварка и монтаж трубопровода из стальных бесшовных труб горячедеформированных Ø114х6 мм в наружной изоляции, с цучетом длины фасонных деталей:
- труба Ø114х6 мм в наружной изоляции: 12м;
- отвод 90̊  114х6-10 ст.20 ГОСТ 17375-2001: 2 шт. (0,52м);
- тройник 114х6-10 ст.20 ГОСТ 17375-2001: 1 шт. (0,21м)</t>
  </si>
  <si>
    <t>Разработка грунта в траншеях экскаватором «обратная лопата» с ковшом вместимостью 0,5 м3, на глубину до 2 м
V=75,0*1,2*1,3=117 м3</t>
  </si>
  <si>
    <t>Уплотнение грунта механизированным способом, группа грунтов: 2 (75,0*1,2=90,0 м2)</t>
  </si>
  <si>
    <t>Сварка и монтаж трубопровода из стальных бесшовных труб горячедеформированных Ø114х6 мм в наружной изоляции, в траншее, с учетом длины фасонных деталей:
- труба Ø114х6 мм в наружной изоляции: 75м;
- отвод 90̊  114х6-10 ст.20 ГОСТ 17375-2001: 6 шт. (1,56м);
- тройник 114х6-10 ст.20 ГОСТ 17375-2001: 1 шт. (0,21 м)</t>
  </si>
  <si>
    <t xml:space="preserve">1 м </t>
  </si>
  <si>
    <t>Монтаж трубопровода из стальных бесшовных труб горячедеформированных Ø159х6 в наружной изоляции, в траншеях, с учетом длины фасонных деталей:
- труба Ø159х6 в наружной изоляции: 0,5м;
- тройник 159х6-6,3 ст.20 ГОСТ 17375-2001: 1 шт. (0,28м);
- переход 159х8 - 114х6 - 10 ст.20 ГОСТ17378-2001: 1 шт. (0,16м)</t>
  </si>
  <si>
    <t>Водовод системы ППД (давлением Рраб=19МПа) 
от шурфных установок №1, №2 до проектируемого узла задвижек
(протяженность водовода L=87,5м, Ø89х10 мм)</t>
  </si>
  <si>
    <t>Контроль толщины покрытия заводского нанесения (10% трубопровода) Ø114х6
L=87*0,1=8,7м</t>
  </si>
  <si>
    <t>Приложение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</si>
</sst>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0"/>
      <name val="Arial Cyr"/>
      <charset val="204"/>
    </font>
    <font>
      <sz val="10"/>
      <name val="Arial Cyr"/>
      <charset val="204"/>
    </font>
    <font>
      <sz val="10"/>
      <name val="Arial"/>
      <family val="2"/>
      <charset val="204"/>
    </font>
    <font>
      <sz val="12"/>
      <name val="Times New Roman"/>
      <family val="1"/>
      <charset val="204"/>
    </font>
    <font>
      <b/>
      <sz val="12"/>
      <name val="Times New Roman"/>
      <family val="1"/>
      <charset val="204"/>
    </font>
    <font>
      <b/>
      <sz val="12"/>
      <name val="FreeSetCTT"/>
    </font>
    <font>
      <sz val="12"/>
      <color theme="1"/>
      <name val="Times New Roman"/>
      <family val="1"/>
      <charset val="204"/>
    </font>
    <font>
      <i/>
      <sz val="12"/>
      <name val="Times New Roman"/>
      <family val="1"/>
      <charset val="204"/>
    </font>
    <font>
      <u/>
      <sz val="12"/>
      <name val="Times New Roman"/>
      <family val="1"/>
      <charset val="204"/>
    </font>
    <font>
      <i/>
      <u/>
      <sz val="12"/>
      <name val="Times New Roman"/>
      <family val="1"/>
      <charset val="204"/>
    </font>
    <font>
      <vertAlign val="superscript"/>
      <sz val="12"/>
      <name val="Times New Roman"/>
      <family val="1"/>
      <charset val="204"/>
    </font>
    <font>
      <vertAlign val="subscript"/>
      <sz val="12"/>
      <name val="Times New Roman"/>
      <family val="1"/>
      <charset val="204"/>
    </font>
    <font>
      <sz val="10"/>
      <color rgb="FF00B050"/>
      <name val="Arial"/>
      <family val="2"/>
      <charset val="204"/>
    </font>
    <font>
      <b/>
      <sz val="1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97">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xf numFmtId="1" fontId="4" fillId="0" borderId="0" xfId="0" applyNumberFormat="1"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0" fillId="0" borderId="0" xfId="0" applyFont="1" applyFill="1"/>
    <xf numFmtId="0" fontId="3" fillId="0" borderId="0" xfId="0" applyFont="1" applyFill="1" applyAlignment="1">
      <alignment horizontal="left" vertical="center" wrapText="1"/>
    </xf>
    <xf numFmtId="1"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1" fontId="3" fillId="0" borderId="0" xfId="0" applyNumberFormat="1" applyFont="1" applyFill="1" applyAlignment="1">
      <alignment vertical="center"/>
    </xf>
    <xf numFmtId="1" fontId="3" fillId="0" borderId="0" xfId="0" applyNumberFormat="1" applyFont="1" applyFill="1" applyAlignment="1">
      <alignment vertical="center" wrapText="1"/>
    </xf>
    <xf numFmtId="1" fontId="3" fillId="0" borderId="0" xfId="0" applyNumberFormat="1" applyFont="1" applyFill="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wrapText="1"/>
    </xf>
    <xf numFmtId="1"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49" fontId="3" fillId="0" borderId="0" xfId="0" quotePrefix="1" applyNumberFormat="1" applyFont="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center" wrapText="1"/>
    </xf>
    <xf numFmtId="49" fontId="3" fillId="0" borderId="1" xfId="0" quotePrefix="1" applyNumberFormat="1" applyFont="1" applyFill="1" applyBorder="1" applyAlignment="1">
      <alignment horizontal="center" vertical="center" wrapText="1"/>
    </xf>
    <xf numFmtId="49" fontId="3" fillId="0" borderId="1" xfId="0" quotePrefix="1"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3" fillId="2" borderId="1" xfId="0" applyFont="1" applyFill="1" applyBorder="1" applyAlignment="1">
      <alignment horizontal="justify" vertical="center" wrapText="1"/>
    </xf>
    <xf numFmtId="0" fontId="3" fillId="0" borderId="1" xfId="0" applyNumberFormat="1" applyFont="1" applyFill="1" applyBorder="1" applyAlignment="1" applyProtection="1">
      <alignment horizontal="left" vertical="center" wrapText="1"/>
    </xf>
    <xf numFmtId="0" fontId="4" fillId="0" borderId="0" xfId="0" applyFont="1" applyFill="1" applyAlignment="1">
      <alignment horizontal="left" wrapText="1"/>
    </xf>
    <xf numFmtId="1"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xf>
    <xf numFmtId="17" fontId="3" fillId="0" borderId="1" xfId="0" applyNumberFormat="1" applyFont="1" applyFill="1" applyBorder="1" applyAlignment="1">
      <alignment horizontal="center" vertical="center"/>
    </xf>
    <xf numFmtId="1"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0" borderId="1" xfId="0" applyNumberFormat="1" applyFont="1" applyFill="1" applyBorder="1" applyAlignment="1">
      <alignment horizontal="center" vertical="top"/>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right" vertical="center" wrapText="1"/>
    </xf>
    <xf numFmtId="164" fontId="2" fillId="0" borderId="0" xfId="0" applyNumberFormat="1" applyFont="1" applyFill="1"/>
    <xf numFmtId="164" fontId="12" fillId="0" borderId="0" xfId="0" applyNumberFormat="1" applyFont="1" applyFill="1"/>
    <xf numFmtId="0" fontId="12" fillId="0" borderId="0" xfId="0" applyFont="1" applyFill="1"/>
    <xf numFmtId="164" fontId="3" fillId="0" borderId="1" xfId="0" applyNumberFormat="1" applyFont="1" applyFill="1" applyBorder="1" applyAlignment="1">
      <alignment horizontal="center" vertical="center" wrapText="1"/>
    </xf>
    <xf numFmtId="0" fontId="3" fillId="0" borderId="1" xfId="0" applyFont="1" applyBorder="1"/>
    <xf numFmtId="2"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2" borderId="2" xfId="0" quotePrefix="1" applyNumberFormat="1" applyFont="1" applyFill="1" applyBorder="1" applyAlignment="1">
      <alignment vertical="top" wrapText="1"/>
    </xf>
    <xf numFmtId="49" fontId="4" fillId="2" borderId="3" xfId="0" quotePrefix="1" applyNumberFormat="1" applyFont="1" applyFill="1" applyBorder="1" applyAlignment="1">
      <alignment vertical="top"/>
    </xf>
    <xf numFmtId="49" fontId="4" fillId="2" borderId="4" xfId="0" quotePrefix="1" applyNumberFormat="1" applyFont="1" applyFill="1" applyBorder="1" applyAlignment="1">
      <alignment vertical="top"/>
    </xf>
    <xf numFmtId="0" fontId="4" fillId="0" borderId="0" xfId="0" applyFont="1" applyFill="1" applyAlignment="1">
      <alignment horizontal="center" wrapText="1"/>
    </xf>
    <xf numFmtId="0" fontId="3" fillId="0" borderId="0" xfId="0" applyFont="1" applyFill="1" applyAlignment="1">
      <alignment horizontal="center" vertical="center" wrapText="1"/>
    </xf>
    <xf numFmtId="0" fontId="3" fillId="0" borderId="0" xfId="0" applyFont="1" applyFill="1" applyAlignment="1">
      <alignment horizontal="center" wrapText="1"/>
    </xf>
    <xf numFmtId="0" fontId="3" fillId="0" borderId="0" xfId="0" applyFont="1" applyFill="1" applyAlignment="1">
      <alignment horizontal="left" vertical="top" wrapText="1"/>
    </xf>
    <xf numFmtId="0" fontId="3" fillId="0" borderId="0" xfId="0" applyFont="1" applyFill="1" applyBorder="1" applyAlignment="1">
      <alignment horizontal="left" vertical="center" wrapText="1"/>
    </xf>
    <xf numFmtId="0" fontId="4" fillId="0" borderId="0" xfId="0" applyFont="1" applyFill="1" applyAlignment="1">
      <alignment horizontal="left" wrapText="1"/>
    </xf>
    <xf numFmtId="0" fontId="3" fillId="0" borderId="0" xfId="0" applyFont="1" applyFill="1" applyAlignment="1">
      <alignment horizontal="left" wrapText="1"/>
    </xf>
    <xf numFmtId="0" fontId="5" fillId="2" borderId="0" xfId="0" applyFont="1" applyFill="1" applyAlignment="1">
      <alignment horizont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2" borderId="0" xfId="2" applyFont="1" applyFill="1" applyAlignment="1">
      <alignment horizontal="left" vertical="center" wrapText="1"/>
    </xf>
    <xf numFmtId="0" fontId="3" fillId="0" borderId="0" xfId="2" applyFont="1" applyFill="1" applyAlignment="1">
      <alignment horizontal="left" vertical="center" wrapText="1"/>
    </xf>
    <xf numFmtId="0" fontId="4" fillId="0" borderId="1" xfId="0" applyFont="1" applyFill="1" applyBorder="1" applyAlignment="1">
      <alignment horizontal="center" vertical="center" wrapText="1"/>
    </xf>
    <xf numFmtId="49" fontId="3" fillId="2" borderId="0" xfId="0" applyNumberFormat="1" applyFont="1" applyFill="1" applyAlignment="1">
      <alignment horizontal="left" vertical="top"/>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3" fillId="0" borderId="2" xfId="0" quotePrefix="1" applyNumberFormat="1" applyFont="1" applyFill="1" applyBorder="1" applyAlignment="1">
      <alignment horizontal="left" vertical="center" wrapText="1"/>
    </xf>
    <xf numFmtId="49" fontId="3" fillId="0" borderId="3" xfId="0" quotePrefix="1" applyNumberFormat="1" applyFont="1" applyFill="1" applyBorder="1" applyAlignment="1">
      <alignment horizontal="left" vertical="center" wrapText="1"/>
    </xf>
    <xf numFmtId="49" fontId="3" fillId="0" borderId="4" xfId="0" quotePrefix="1" applyNumberFormat="1" applyFont="1" applyFill="1" applyBorder="1" applyAlignment="1">
      <alignment horizontal="left" vertical="center" wrapText="1"/>
    </xf>
    <xf numFmtId="1" fontId="8" fillId="0" borderId="1" xfId="0" applyNumberFormat="1" applyFont="1" applyFill="1" applyBorder="1" applyAlignment="1">
      <alignment horizontal="center" vertical="center"/>
    </xf>
    <xf numFmtId="0" fontId="3" fillId="0" borderId="0" xfId="0" applyFont="1" applyAlignment="1">
      <alignment horizontal="left" vertical="center" wrapText="1"/>
    </xf>
    <xf numFmtId="49" fontId="3" fillId="0" borderId="0" xfId="0" applyNumberFormat="1" applyFont="1" applyFill="1" applyAlignment="1">
      <alignment horizontal="left" vertical="top"/>
    </xf>
    <xf numFmtId="0" fontId="13" fillId="0" borderId="0" xfId="0" applyFont="1" applyFill="1" applyAlignment="1">
      <alignment horizontal="right" vertical="center"/>
    </xf>
  </cellXfs>
  <cellStyles count="3">
    <cellStyle name="Обычный" xfId="0" builtinId="0"/>
    <cellStyle name="Обычный 2" xfId="1" xr:uid="{00000000-0005-0000-0000-000001000000}"/>
    <cellStyle name="Обычный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4"/>
  <sheetViews>
    <sheetView showGridLines="0" tabSelected="1" view="pageBreakPreview" zoomScaleNormal="85" zoomScaleSheetLayoutView="100" workbookViewId="0">
      <selection activeCell="B11" sqref="B11"/>
    </sheetView>
  </sheetViews>
  <sheetFormatPr defaultColWidth="9.15234375" defaultRowHeight="15.45"/>
  <cols>
    <col min="1" max="1" width="6.3828125" style="15" customWidth="1"/>
    <col min="2" max="2" width="63.15234375" style="10" customWidth="1"/>
    <col min="3" max="3" width="15.53515625" style="3" customWidth="1"/>
    <col min="4" max="4" width="16.3828125" style="12" customWidth="1"/>
    <col min="5" max="16384" width="9.15234375" style="4"/>
  </cols>
  <sheetData>
    <row r="1" spans="1:4" ht="16.3">
      <c r="B1" s="55"/>
      <c r="C1" s="96" t="s">
        <v>278</v>
      </c>
      <c r="D1" s="96"/>
    </row>
    <row r="2" spans="1:4">
      <c r="A2" s="5" t="s">
        <v>3</v>
      </c>
      <c r="B2" s="1"/>
      <c r="C2" s="2" t="s">
        <v>4</v>
      </c>
      <c r="D2" s="3"/>
    </row>
    <row r="3" spans="1:4" ht="14.15" customHeight="1">
      <c r="A3" s="5" t="s">
        <v>32</v>
      </c>
      <c r="B3" s="1"/>
      <c r="C3" s="2" t="s">
        <v>5</v>
      </c>
      <c r="D3" s="3"/>
    </row>
    <row r="4" spans="1:4">
      <c r="A4" s="5" t="s">
        <v>23</v>
      </c>
      <c r="B4" s="1"/>
      <c r="C4" s="2" t="s">
        <v>27</v>
      </c>
      <c r="D4" s="3"/>
    </row>
    <row r="5" spans="1:4">
      <c r="A5" s="5" t="s">
        <v>27</v>
      </c>
      <c r="B5" s="1"/>
      <c r="C5" s="5" t="s">
        <v>28</v>
      </c>
      <c r="D5" s="3"/>
    </row>
    <row r="6" spans="1:4">
      <c r="A6" s="5" t="s">
        <v>28</v>
      </c>
      <c r="B6" s="1"/>
      <c r="C6" s="1"/>
      <c r="D6" s="3"/>
    </row>
    <row r="7" spans="1:4">
      <c r="A7" s="5" t="s">
        <v>26</v>
      </c>
      <c r="B7" s="1"/>
      <c r="C7" s="2" t="s">
        <v>31</v>
      </c>
      <c r="D7" s="3"/>
    </row>
    <row r="8" spans="1:4">
      <c r="A8" s="5" t="s">
        <v>249</v>
      </c>
      <c r="B8" s="1"/>
      <c r="C8" s="2" t="s">
        <v>249</v>
      </c>
      <c r="D8" s="3"/>
    </row>
    <row r="9" spans="1:4">
      <c r="A9" s="13"/>
      <c r="B9" s="1"/>
      <c r="C9" s="1"/>
      <c r="D9" s="3"/>
    </row>
    <row r="10" spans="1:4">
      <c r="A10" s="13"/>
      <c r="B10" s="1"/>
      <c r="C10" s="6"/>
      <c r="D10" s="3"/>
    </row>
    <row r="11" spans="1:4">
      <c r="A11" s="13"/>
      <c r="B11" s="1"/>
      <c r="C11" s="1"/>
      <c r="D11" s="3"/>
    </row>
    <row r="12" spans="1:4" ht="15">
      <c r="A12" s="72" t="s">
        <v>25</v>
      </c>
      <c r="B12" s="72"/>
      <c r="C12" s="72"/>
      <c r="D12" s="72"/>
    </row>
    <row r="13" spans="1:4" ht="15.75" customHeight="1">
      <c r="A13" s="72" t="s">
        <v>33</v>
      </c>
      <c r="B13" s="72"/>
      <c r="C13" s="72"/>
      <c r="D13" s="72"/>
    </row>
    <row r="14" spans="1:4" ht="15.75" customHeight="1">
      <c r="A14" s="72" t="s">
        <v>34</v>
      </c>
      <c r="B14" s="72"/>
      <c r="C14" s="72"/>
      <c r="D14" s="72"/>
    </row>
    <row r="15" spans="1:4" ht="49.5" customHeight="1">
      <c r="A15" s="73" t="s">
        <v>69</v>
      </c>
      <c r="B15" s="73"/>
      <c r="C15" s="73"/>
      <c r="D15" s="73"/>
    </row>
    <row r="16" spans="1:4">
      <c r="A16" s="74" t="s">
        <v>6</v>
      </c>
      <c r="B16" s="74"/>
      <c r="C16" s="74"/>
      <c r="D16" s="74"/>
    </row>
    <row r="17" spans="1:4" ht="10.5" customHeight="1">
      <c r="A17" s="14"/>
      <c r="B17" s="7"/>
      <c r="C17" s="7"/>
      <c r="D17" s="8"/>
    </row>
    <row r="18" spans="1:4" ht="15">
      <c r="A18" s="72" t="s">
        <v>7</v>
      </c>
      <c r="B18" s="72"/>
      <c r="C18" s="72"/>
      <c r="D18" s="72"/>
    </row>
    <row r="19" spans="1:4">
      <c r="A19" s="14"/>
      <c r="B19" s="7"/>
      <c r="C19" s="7"/>
      <c r="D19" s="8"/>
    </row>
    <row r="20" spans="1:4" ht="15">
      <c r="A20" s="33"/>
      <c r="B20" s="33"/>
      <c r="C20" s="33"/>
      <c r="D20" s="33"/>
    </row>
    <row r="21" spans="1:4">
      <c r="A21" s="77" t="s">
        <v>211</v>
      </c>
      <c r="B21" s="77"/>
      <c r="C21" s="77"/>
      <c r="D21" s="77"/>
    </row>
    <row r="22" spans="1:4">
      <c r="A22" s="77" t="s">
        <v>212</v>
      </c>
      <c r="B22" s="77"/>
      <c r="C22" s="77"/>
      <c r="D22" s="77"/>
    </row>
    <row r="23" spans="1:4" ht="15">
      <c r="A23" s="33"/>
      <c r="B23" s="33"/>
      <c r="C23" s="33"/>
      <c r="D23" s="33"/>
    </row>
    <row r="24" spans="1:4">
      <c r="A24" s="14"/>
      <c r="B24" s="7"/>
      <c r="C24" s="7"/>
      <c r="D24" s="8"/>
    </row>
    <row r="25" spans="1:4" ht="15">
      <c r="A25" s="77" t="s">
        <v>8</v>
      </c>
      <c r="B25" s="77"/>
      <c r="C25" s="77"/>
      <c r="D25" s="77"/>
    </row>
    <row r="26" spans="1:4">
      <c r="A26" s="78" t="s">
        <v>9</v>
      </c>
      <c r="B26" s="78"/>
      <c r="C26" s="78"/>
      <c r="D26" s="78"/>
    </row>
    <row r="27" spans="1:4" ht="19.5" customHeight="1">
      <c r="A27" s="77" t="s">
        <v>48</v>
      </c>
      <c r="B27" s="77"/>
      <c r="C27" s="77"/>
      <c r="D27" s="77"/>
    </row>
    <row r="28" spans="1:4" ht="4.5" customHeight="1">
      <c r="A28" s="14"/>
      <c r="B28" s="7"/>
      <c r="C28" s="7"/>
      <c r="D28" s="8"/>
    </row>
    <row r="29" spans="1:4" ht="57.75" customHeight="1">
      <c r="A29" s="79" t="s">
        <v>40</v>
      </c>
      <c r="B29" s="79"/>
      <c r="C29" s="79"/>
      <c r="D29" s="79"/>
    </row>
    <row r="30" spans="1:4" ht="4.5" customHeight="1">
      <c r="A30" s="14"/>
      <c r="B30" s="7"/>
      <c r="C30" s="7"/>
      <c r="D30" s="8"/>
    </row>
    <row r="31" spans="1:4" ht="89.25" customHeight="1">
      <c r="A31" s="75" t="s">
        <v>38</v>
      </c>
      <c r="B31" s="75"/>
      <c r="C31" s="75"/>
      <c r="D31" s="75"/>
    </row>
    <row r="32" spans="1:4" ht="57.75" customHeight="1">
      <c r="A32" s="76" t="s">
        <v>70</v>
      </c>
      <c r="B32" s="76"/>
      <c r="C32" s="76"/>
      <c r="D32" s="76"/>
    </row>
    <row r="33" spans="1:5" ht="60.75" customHeight="1">
      <c r="A33" s="56" t="s">
        <v>71</v>
      </c>
      <c r="B33" s="56"/>
      <c r="C33" s="56"/>
      <c r="D33" s="56"/>
    </row>
    <row r="34" spans="1:5" ht="24.75" customHeight="1">
      <c r="A34" s="34" t="s">
        <v>0</v>
      </c>
      <c r="B34" s="16" t="s">
        <v>18</v>
      </c>
      <c r="C34" s="16" t="s">
        <v>1</v>
      </c>
      <c r="D34" s="35" t="s">
        <v>2</v>
      </c>
    </row>
    <row r="35" spans="1:5">
      <c r="A35" s="36">
        <v>1</v>
      </c>
      <c r="B35" s="37">
        <v>2</v>
      </c>
      <c r="C35" s="37">
        <v>3</v>
      </c>
      <c r="D35" s="37">
        <v>4</v>
      </c>
    </row>
    <row r="36" spans="1:5" ht="34.5" customHeight="1">
      <c r="A36" s="66" t="s">
        <v>158</v>
      </c>
      <c r="B36" s="67"/>
      <c r="C36" s="67"/>
      <c r="D36" s="68"/>
    </row>
    <row r="37" spans="1:5" ht="36" customHeight="1">
      <c r="A37" s="69" t="s">
        <v>252</v>
      </c>
      <c r="B37" s="70"/>
      <c r="C37" s="70"/>
      <c r="D37" s="71"/>
    </row>
    <row r="38" spans="1:5" ht="50.25" customHeight="1">
      <c r="A38" s="63" t="s">
        <v>276</v>
      </c>
      <c r="B38" s="64"/>
      <c r="C38" s="64"/>
      <c r="D38" s="65"/>
    </row>
    <row r="39" spans="1:5" ht="30.75" customHeight="1">
      <c r="A39" s="36"/>
      <c r="B39" s="41" t="s">
        <v>24</v>
      </c>
      <c r="C39" s="37"/>
      <c r="D39" s="38"/>
      <c r="E39" s="4">
        <v>87</v>
      </c>
    </row>
    <row r="40" spans="1:5" ht="46.3">
      <c r="A40" s="36">
        <v>1</v>
      </c>
      <c r="B40" s="22" t="s">
        <v>134</v>
      </c>
      <c r="C40" s="25" t="s">
        <v>11</v>
      </c>
      <c r="D40" s="38">
        <v>108</v>
      </c>
    </row>
    <row r="41" spans="1:5" ht="30.9">
      <c r="A41" s="36">
        <f>A40+1</f>
        <v>2</v>
      </c>
      <c r="B41" s="21" t="s">
        <v>133</v>
      </c>
      <c r="C41" s="25" t="s">
        <v>11</v>
      </c>
      <c r="D41" s="38">
        <f>D40</f>
        <v>108</v>
      </c>
    </row>
    <row r="42" spans="1:5">
      <c r="A42" s="36">
        <f t="shared" ref="A42:A43" si="0">A41+1</f>
        <v>3</v>
      </c>
      <c r="B42" s="31" t="s">
        <v>173</v>
      </c>
      <c r="C42" s="25" t="s">
        <v>22</v>
      </c>
      <c r="D42" s="38">
        <v>54</v>
      </c>
    </row>
    <row r="43" spans="1:5" ht="30.9">
      <c r="A43" s="36">
        <f t="shared" si="0"/>
        <v>4</v>
      </c>
      <c r="B43" s="21" t="s">
        <v>181</v>
      </c>
      <c r="C43" s="25" t="s">
        <v>22</v>
      </c>
      <c r="D43" s="38">
        <v>54</v>
      </c>
    </row>
    <row r="44" spans="1:5" ht="24" customHeight="1">
      <c r="A44" s="36"/>
      <c r="B44" s="41" t="s">
        <v>90</v>
      </c>
      <c r="C44" s="25"/>
      <c r="D44" s="38"/>
    </row>
    <row r="45" spans="1:5" ht="92.6">
      <c r="A45" s="36">
        <f>A43+1</f>
        <v>5</v>
      </c>
      <c r="B45" s="21" t="s">
        <v>258</v>
      </c>
      <c r="C45" s="37" t="s">
        <v>19</v>
      </c>
      <c r="D45" s="38">
        <v>45.7</v>
      </c>
      <c r="E45" s="4">
        <f>45.7+41.8</f>
        <v>87.5</v>
      </c>
    </row>
    <row r="46" spans="1:5" ht="61.75">
      <c r="A46" s="36">
        <f>A45+1</f>
        <v>6</v>
      </c>
      <c r="B46" s="21" t="s">
        <v>68</v>
      </c>
      <c r="C46" s="37" t="s">
        <v>19</v>
      </c>
      <c r="D46" s="38">
        <v>0.7</v>
      </c>
    </row>
    <row r="47" spans="1:5" ht="46.3">
      <c r="A47" s="36">
        <f t="shared" ref="A47" si="1">A46+1</f>
        <v>7</v>
      </c>
      <c r="B47" s="21" t="s">
        <v>67</v>
      </c>
      <c r="C47" s="37" t="s">
        <v>49</v>
      </c>
      <c r="D47" s="38">
        <v>14</v>
      </c>
    </row>
    <row r="48" spans="1:5" ht="34.5" customHeight="1">
      <c r="A48" s="36"/>
      <c r="B48" s="41" t="s">
        <v>89</v>
      </c>
      <c r="C48" s="37"/>
      <c r="D48" s="38"/>
    </row>
    <row r="49" spans="1:5" ht="108">
      <c r="A49" s="36">
        <f>A47+1</f>
        <v>8</v>
      </c>
      <c r="B49" s="21" t="s">
        <v>259</v>
      </c>
      <c r="C49" s="37" t="s">
        <v>77</v>
      </c>
      <c r="D49" s="38" t="s">
        <v>260</v>
      </c>
    </row>
    <row r="50" spans="1:5" ht="30.9">
      <c r="A50" s="36">
        <f>A49+1</f>
        <v>9</v>
      </c>
      <c r="B50" s="21" t="s">
        <v>82</v>
      </c>
      <c r="C50" s="25" t="s">
        <v>83</v>
      </c>
      <c r="D50" s="38" t="s">
        <v>84</v>
      </c>
    </row>
    <row r="51" spans="1:5" ht="46.3">
      <c r="A51" s="36">
        <f>A50+1</f>
        <v>10</v>
      </c>
      <c r="B51" s="22" t="s">
        <v>79</v>
      </c>
      <c r="C51" s="25" t="s">
        <v>83</v>
      </c>
      <c r="D51" s="38" t="s">
        <v>80</v>
      </c>
    </row>
    <row r="52" spans="1:5">
      <c r="A52" s="36">
        <f t="shared" ref="A52:A59" si="2">A51+1</f>
        <v>11</v>
      </c>
      <c r="B52" s="22" t="s">
        <v>81</v>
      </c>
      <c r="C52" s="25" t="s">
        <v>83</v>
      </c>
      <c r="D52" s="38" t="s">
        <v>85</v>
      </c>
    </row>
    <row r="53" spans="1:5" ht="108">
      <c r="A53" s="36">
        <f t="shared" si="2"/>
        <v>12</v>
      </c>
      <c r="B53" s="22" t="s">
        <v>172</v>
      </c>
      <c r="C53" s="25" t="s">
        <v>83</v>
      </c>
      <c r="D53" s="38" t="s">
        <v>86</v>
      </c>
    </row>
    <row r="54" spans="1:5" ht="30.9">
      <c r="A54" s="36">
        <f t="shared" si="2"/>
        <v>13</v>
      </c>
      <c r="B54" s="22" t="s">
        <v>87</v>
      </c>
      <c r="C54" s="25" t="s">
        <v>83</v>
      </c>
      <c r="D54" s="38" t="s">
        <v>88</v>
      </c>
    </row>
    <row r="55" spans="1:5" ht="46.3">
      <c r="A55" s="36">
        <f t="shared" si="2"/>
        <v>14</v>
      </c>
      <c r="B55" s="21" t="s">
        <v>93</v>
      </c>
      <c r="C55" s="37" t="s">
        <v>49</v>
      </c>
      <c r="D55" s="38">
        <v>9</v>
      </c>
    </row>
    <row r="56" spans="1:5" ht="61.75">
      <c r="A56" s="36">
        <f t="shared" si="2"/>
        <v>15</v>
      </c>
      <c r="B56" s="21" t="s">
        <v>51</v>
      </c>
      <c r="C56" s="37" t="s">
        <v>22</v>
      </c>
      <c r="D56" s="38">
        <v>11</v>
      </c>
    </row>
    <row r="57" spans="1:5" ht="30.9">
      <c r="A57" s="36">
        <f t="shared" si="2"/>
        <v>16</v>
      </c>
      <c r="B57" s="21" t="s">
        <v>95</v>
      </c>
      <c r="C57" s="37" t="s">
        <v>22</v>
      </c>
      <c r="D57" s="38">
        <v>11</v>
      </c>
    </row>
    <row r="58" spans="1:5" ht="61.75">
      <c r="A58" s="36">
        <f t="shared" si="2"/>
        <v>17</v>
      </c>
      <c r="B58" s="32" t="s">
        <v>261</v>
      </c>
      <c r="C58" s="16" t="s">
        <v>213</v>
      </c>
      <c r="D58" s="54" t="s">
        <v>262</v>
      </c>
    </row>
    <row r="59" spans="1:5" ht="90.75" customHeight="1">
      <c r="A59" s="36">
        <f t="shared" si="2"/>
        <v>18</v>
      </c>
      <c r="B59" s="32" t="s">
        <v>263</v>
      </c>
      <c r="C59" s="16" t="s">
        <v>180</v>
      </c>
      <c r="D59" s="42" t="s">
        <v>264</v>
      </c>
    </row>
    <row r="60" spans="1:5" ht="71.25" customHeight="1">
      <c r="A60" s="60" t="s">
        <v>166</v>
      </c>
      <c r="B60" s="61"/>
      <c r="C60" s="61"/>
      <c r="D60" s="62"/>
      <c r="E60" s="4">
        <v>11.6</v>
      </c>
    </row>
    <row r="61" spans="1:5" ht="92.6">
      <c r="A61" s="36">
        <f>A59+1</f>
        <v>19</v>
      </c>
      <c r="B61" s="21" t="s">
        <v>265</v>
      </c>
      <c r="C61" s="37" t="s">
        <v>77</v>
      </c>
      <c r="D61" s="38" t="s">
        <v>266</v>
      </c>
    </row>
    <row r="62" spans="1:5" ht="46.3">
      <c r="A62" s="36">
        <f>A61+1</f>
        <v>20</v>
      </c>
      <c r="B62" s="21" t="s">
        <v>91</v>
      </c>
      <c r="C62" s="37" t="s">
        <v>50</v>
      </c>
      <c r="D62" s="43" t="s">
        <v>92</v>
      </c>
    </row>
    <row r="63" spans="1:5" ht="46.3">
      <c r="A63" s="36">
        <f t="shared" ref="A63:A67" si="3">A62+1</f>
        <v>21</v>
      </c>
      <c r="B63" s="21" t="s">
        <v>94</v>
      </c>
      <c r="C63" s="37" t="s">
        <v>49</v>
      </c>
      <c r="D63" s="37">
        <v>1</v>
      </c>
    </row>
    <row r="64" spans="1:5" ht="61.75">
      <c r="A64" s="36">
        <f t="shared" si="3"/>
        <v>22</v>
      </c>
      <c r="B64" s="21" t="s">
        <v>51</v>
      </c>
      <c r="C64" s="37" t="s">
        <v>22</v>
      </c>
      <c r="D64" s="37">
        <v>4.3</v>
      </c>
    </row>
    <row r="65" spans="1:5" ht="30.9">
      <c r="A65" s="36">
        <f t="shared" si="3"/>
        <v>23</v>
      </c>
      <c r="B65" s="21" t="s">
        <v>95</v>
      </c>
      <c r="C65" s="37" t="s">
        <v>22</v>
      </c>
      <c r="D65" s="37">
        <v>4.3</v>
      </c>
    </row>
    <row r="66" spans="1:5" ht="61.75">
      <c r="A66" s="36">
        <f t="shared" si="3"/>
        <v>24</v>
      </c>
      <c r="B66" s="32" t="s">
        <v>267</v>
      </c>
      <c r="C66" s="16" t="s">
        <v>213</v>
      </c>
      <c r="D66" s="16" t="s">
        <v>268</v>
      </c>
    </row>
    <row r="67" spans="1:5" ht="82.5" customHeight="1">
      <c r="A67" s="36">
        <f t="shared" si="3"/>
        <v>25</v>
      </c>
      <c r="B67" s="32" t="s">
        <v>269</v>
      </c>
      <c r="C67" s="16" t="s">
        <v>180</v>
      </c>
      <c r="D67" s="42" t="s">
        <v>214</v>
      </c>
    </row>
    <row r="68" spans="1:5" ht="57" customHeight="1">
      <c r="A68" s="60" t="s">
        <v>165</v>
      </c>
      <c r="B68" s="61"/>
      <c r="C68" s="61"/>
      <c r="D68" s="62"/>
      <c r="E68" s="4">
        <v>12.7</v>
      </c>
    </row>
    <row r="69" spans="1:5">
      <c r="A69" s="4"/>
      <c r="B69" s="41" t="s">
        <v>24</v>
      </c>
      <c r="C69" s="37"/>
      <c r="D69" s="38"/>
    </row>
    <row r="70" spans="1:5" ht="46.3">
      <c r="A70" s="36">
        <f>A67+1</f>
        <v>26</v>
      </c>
      <c r="B70" s="22" t="s">
        <v>135</v>
      </c>
      <c r="C70" s="25" t="s">
        <v>11</v>
      </c>
      <c r="D70" s="38">
        <v>28.8</v>
      </c>
    </row>
    <row r="71" spans="1:5" ht="30.9">
      <c r="A71" s="36">
        <f>A70+1</f>
        <v>27</v>
      </c>
      <c r="B71" s="21" t="s">
        <v>133</v>
      </c>
      <c r="C71" s="25" t="s">
        <v>11</v>
      </c>
      <c r="D71" s="38">
        <f>D70</f>
        <v>28.8</v>
      </c>
    </row>
    <row r="72" spans="1:5">
      <c r="A72" s="36">
        <f t="shared" ref="A72:A73" si="4">A71+1</f>
        <v>28</v>
      </c>
      <c r="B72" s="31" t="s">
        <v>173</v>
      </c>
      <c r="C72" s="25" t="s">
        <v>22</v>
      </c>
      <c r="D72" s="38">
        <v>14.4</v>
      </c>
    </row>
    <row r="73" spans="1:5" ht="30.9">
      <c r="A73" s="36">
        <f t="shared" si="4"/>
        <v>29</v>
      </c>
      <c r="B73" s="21" t="s">
        <v>136</v>
      </c>
      <c r="C73" s="25" t="s">
        <v>22</v>
      </c>
      <c r="D73" s="38">
        <v>14.4</v>
      </c>
    </row>
    <row r="74" spans="1:5" ht="25.5" customHeight="1">
      <c r="A74" s="36"/>
      <c r="B74" s="41" t="s">
        <v>90</v>
      </c>
      <c r="C74" s="25"/>
      <c r="D74" s="37"/>
    </row>
    <row r="75" spans="1:5" ht="92.6">
      <c r="A75" s="36">
        <f>A73+1</f>
        <v>30</v>
      </c>
      <c r="B75" s="21" t="s">
        <v>270</v>
      </c>
      <c r="C75" s="37" t="s">
        <v>19</v>
      </c>
      <c r="D75" s="37">
        <v>12.7</v>
      </c>
    </row>
    <row r="76" spans="1:5" ht="61.75">
      <c r="A76" s="36">
        <f>A75+1</f>
        <v>31</v>
      </c>
      <c r="B76" s="21" t="s">
        <v>98</v>
      </c>
      <c r="C76" s="37" t="s">
        <v>19</v>
      </c>
      <c r="D76" s="37">
        <v>1.2</v>
      </c>
    </row>
    <row r="77" spans="1:5" ht="46.3">
      <c r="A77" s="36">
        <f t="shared" ref="A77" si="5">A76+1</f>
        <v>32</v>
      </c>
      <c r="B77" s="21" t="s">
        <v>97</v>
      </c>
      <c r="C77" s="37" t="s">
        <v>49</v>
      </c>
      <c r="D77" s="37">
        <v>7</v>
      </c>
    </row>
    <row r="78" spans="1:5" ht="50.25" customHeight="1">
      <c r="A78" s="60" t="s">
        <v>167</v>
      </c>
      <c r="B78" s="61"/>
      <c r="C78" s="61"/>
      <c r="D78" s="62"/>
      <c r="E78" s="4">
        <v>76.599999999999994</v>
      </c>
    </row>
    <row r="79" spans="1:5" ht="22.5" customHeight="1">
      <c r="B79" s="41" t="s">
        <v>24</v>
      </c>
      <c r="C79" s="37"/>
      <c r="D79" s="37"/>
    </row>
    <row r="80" spans="1:5" ht="46.3">
      <c r="A80" s="36">
        <f>A77+1</f>
        <v>33</v>
      </c>
      <c r="B80" s="22" t="s">
        <v>271</v>
      </c>
      <c r="C80" s="25" t="s">
        <v>11</v>
      </c>
      <c r="D80" s="37">
        <v>117</v>
      </c>
    </row>
    <row r="81" spans="1:6" ht="30.9">
      <c r="A81" s="36">
        <f>A80+1</f>
        <v>34</v>
      </c>
      <c r="B81" s="21" t="s">
        <v>133</v>
      </c>
      <c r="C81" s="25" t="s">
        <v>11</v>
      </c>
      <c r="D81" s="37">
        <f>D80</f>
        <v>117</v>
      </c>
    </row>
    <row r="82" spans="1:6">
      <c r="A82" s="36">
        <f t="shared" ref="A82:A83" si="6">A81+1</f>
        <v>35</v>
      </c>
      <c r="B82" s="31" t="s">
        <v>173</v>
      </c>
      <c r="C82" s="25" t="s">
        <v>22</v>
      </c>
      <c r="D82" s="37">
        <v>90</v>
      </c>
    </row>
    <row r="83" spans="1:6" ht="30.9">
      <c r="A83" s="36">
        <f t="shared" si="6"/>
        <v>36</v>
      </c>
      <c r="B83" s="21" t="s">
        <v>272</v>
      </c>
      <c r="C83" s="25" t="s">
        <v>22</v>
      </c>
      <c r="D83" s="37">
        <f>D82</f>
        <v>90</v>
      </c>
    </row>
    <row r="84" spans="1:6" ht="24" customHeight="1">
      <c r="A84" s="36"/>
      <c r="B84" s="41" t="s">
        <v>90</v>
      </c>
      <c r="C84" s="25"/>
      <c r="D84" s="37"/>
    </row>
    <row r="85" spans="1:6" ht="92.6">
      <c r="A85" s="36">
        <f>A80+1</f>
        <v>34</v>
      </c>
      <c r="B85" s="21" t="s">
        <v>273</v>
      </c>
      <c r="C85" s="37" t="s">
        <v>274</v>
      </c>
      <c r="D85" s="37">
        <v>76.8</v>
      </c>
      <c r="F85" s="4">
        <f>75+12</f>
        <v>87</v>
      </c>
    </row>
    <row r="86" spans="1:6" ht="92.6">
      <c r="A86" s="36">
        <f>A85+1</f>
        <v>35</v>
      </c>
      <c r="B86" s="21" t="s">
        <v>275</v>
      </c>
      <c r="C86" s="37" t="s">
        <v>19</v>
      </c>
      <c r="D86" s="37">
        <v>0.94</v>
      </c>
    </row>
    <row r="87" spans="1:6" ht="61.75">
      <c r="A87" s="36">
        <f>A86+1</f>
        <v>36</v>
      </c>
      <c r="B87" s="21" t="s">
        <v>96</v>
      </c>
      <c r="C87" s="37" t="s">
        <v>19</v>
      </c>
      <c r="D87" s="37">
        <v>2.2999999999999998</v>
      </c>
    </row>
    <row r="88" spans="1:6" ht="46.3">
      <c r="A88" s="36">
        <f t="shared" ref="A88" si="7">A87+1</f>
        <v>37</v>
      </c>
      <c r="B88" s="21" t="s">
        <v>97</v>
      </c>
      <c r="C88" s="37" t="s">
        <v>49</v>
      </c>
      <c r="D88" s="37">
        <v>33</v>
      </c>
    </row>
    <row r="89" spans="1:6" ht="21" customHeight="1">
      <c r="A89" s="63" t="s">
        <v>175</v>
      </c>
      <c r="B89" s="64"/>
      <c r="C89" s="64"/>
      <c r="D89" s="65"/>
    </row>
    <row r="90" spans="1:6" ht="46.3">
      <c r="A90" s="36">
        <f>A88+1</f>
        <v>38</v>
      </c>
      <c r="B90" s="32" t="s">
        <v>174</v>
      </c>
      <c r="C90" s="16" t="s">
        <v>50</v>
      </c>
      <c r="D90" s="37" t="s">
        <v>99</v>
      </c>
    </row>
    <row r="91" spans="1:6" ht="69.75" customHeight="1">
      <c r="A91" s="57" t="s">
        <v>100</v>
      </c>
      <c r="B91" s="58"/>
      <c r="C91" s="58"/>
      <c r="D91" s="59"/>
    </row>
    <row r="92" spans="1:6" ht="46.3">
      <c r="A92" s="36">
        <f>A90+1</f>
        <v>39</v>
      </c>
      <c r="B92" s="21" t="s">
        <v>171</v>
      </c>
      <c r="C92" s="37" t="s">
        <v>10</v>
      </c>
      <c r="D92" s="38">
        <v>50</v>
      </c>
    </row>
    <row r="93" spans="1:6" ht="46.3">
      <c r="A93" s="36">
        <f>A92+1</f>
        <v>40</v>
      </c>
      <c r="B93" s="21" t="s">
        <v>169</v>
      </c>
      <c r="C93" s="37" t="s">
        <v>10</v>
      </c>
      <c r="D93" s="39">
        <v>4</v>
      </c>
    </row>
    <row r="94" spans="1:6" ht="46.3">
      <c r="A94" s="36">
        <f t="shared" ref="A94" si="8">A93+1</f>
        <v>41</v>
      </c>
      <c r="B94" s="21" t="s">
        <v>168</v>
      </c>
      <c r="C94" s="37" t="s">
        <v>10</v>
      </c>
      <c r="D94" s="39">
        <v>1</v>
      </c>
    </row>
    <row r="95" spans="1:6" ht="22.5" customHeight="1">
      <c r="A95" s="57" t="s">
        <v>176</v>
      </c>
      <c r="B95" s="58"/>
      <c r="C95" s="58"/>
      <c r="D95" s="59"/>
    </row>
    <row r="96" spans="1:6" ht="46.3">
      <c r="A96" s="40">
        <f>A94+1</f>
        <v>42</v>
      </c>
      <c r="B96" s="21" t="s">
        <v>177</v>
      </c>
      <c r="C96" s="16" t="s">
        <v>19</v>
      </c>
      <c r="D96" s="38">
        <v>4.5</v>
      </c>
    </row>
    <row r="97" spans="1:4" ht="46.3">
      <c r="A97" s="40">
        <f>A96+1</f>
        <v>43</v>
      </c>
      <c r="B97" s="21" t="s">
        <v>277</v>
      </c>
      <c r="C97" s="16" t="s">
        <v>19</v>
      </c>
      <c r="D97" s="38">
        <v>8.6999999999999993</v>
      </c>
    </row>
    <row r="98" spans="1:4" ht="46.3">
      <c r="A98" s="40">
        <f t="shared" ref="A98:A101" si="9">A97+1</f>
        <v>44</v>
      </c>
      <c r="B98" s="21" t="s">
        <v>217</v>
      </c>
      <c r="C98" s="16" t="s">
        <v>19</v>
      </c>
      <c r="D98" s="38">
        <v>45.7</v>
      </c>
    </row>
    <row r="99" spans="1:4" ht="46.3">
      <c r="A99" s="40">
        <f t="shared" si="9"/>
        <v>45</v>
      </c>
      <c r="B99" s="21" t="s">
        <v>218</v>
      </c>
      <c r="C99" s="16" t="s">
        <v>19</v>
      </c>
      <c r="D99" s="38">
        <v>89.5</v>
      </c>
    </row>
    <row r="100" spans="1:4" ht="46.3">
      <c r="A100" s="40">
        <f t="shared" si="9"/>
        <v>46</v>
      </c>
      <c r="B100" s="21" t="s">
        <v>219</v>
      </c>
      <c r="C100" s="16" t="s">
        <v>19</v>
      </c>
      <c r="D100" s="38">
        <f>D98</f>
        <v>45.7</v>
      </c>
    </row>
    <row r="101" spans="1:4" ht="46.3">
      <c r="A101" s="40">
        <f t="shared" si="9"/>
        <v>47</v>
      </c>
      <c r="B101" s="21" t="s">
        <v>220</v>
      </c>
      <c r="C101" s="16" t="s">
        <v>19</v>
      </c>
      <c r="D101" s="38">
        <f>D99</f>
        <v>89.5</v>
      </c>
    </row>
    <row r="102" spans="1:4" ht="42" customHeight="1">
      <c r="A102" s="57" t="s">
        <v>106</v>
      </c>
      <c r="B102" s="58"/>
      <c r="C102" s="58"/>
      <c r="D102" s="59"/>
    </row>
    <row r="103" spans="1:4" ht="42" customHeight="1">
      <c r="A103" s="36">
        <f>A101+1</f>
        <v>48</v>
      </c>
      <c r="B103" s="26" t="s">
        <v>101</v>
      </c>
      <c r="C103" s="16" t="s">
        <v>19</v>
      </c>
      <c r="D103" s="38">
        <f>D104</f>
        <v>87</v>
      </c>
    </row>
    <row r="104" spans="1:4" ht="46.3">
      <c r="A104" s="36">
        <f>A103+1</f>
        <v>49</v>
      </c>
      <c r="B104" s="21" t="s">
        <v>103</v>
      </c>
      <c r="C104" s="16" t="s">
        <v>19</v>
      </c>
      <c r="D104" s="37">
        <v>87</v>
      </c>
    </row>
    <row r="105" spans="1:4" ht="61.75">
      <c r="A105" s="36">
        <f t="shared" ref="A105:A114" si="10">A104+1</f>
        <v>50</v>
      </c>
      <c r="B105" s="21" t="s">
        <v>104</v>
      </c>
      <c r="C105" s="16" t="s">
        <v>19</v>
      </c>
      <c r="D105" s="37">
        <f>D104</f>
        <v>87</v>
      </c>
    </row>
    <row r="106" spans="1:4" ht="30.9">
      <c r="A106" s="36">
        <f>A105+1</f>
        <v>51</v>
      </c>
      <c r="B106" s="21" t="s">
        <v>113</v>
      </c>
      <c r="C106" s="16" t="s">
        <v>19</v>
      </c>
      <c r="D106" s="37">
        <f>D105</f>
        <v>87</v>
      </c>
    </row>
    <row r="107" spans="1:4" ht="30.9">
      <c r="A107" s="36">
        <f t="shared" si="10"/>
        <v>52</v>
      </c>
      <c r="B107" s="26" t="s">
        <v>102</v>
      </c>
      <c r="C107" s="16" t="s">
        <v>19</v>
      </c>
      <c r="D107" s="37">
        <v>11.6</v>
      </c>
    </row>
    <row r="108" spans="1:4" ht="46.3">
      <c r="A108" s="36">
        <f t="shared" si="10"/>
        <v>53</v>
      </c>
      <c r="B108" s="21" t="s">
        <v>105</v>
      </c>
      <c r="C108" s="16" t="s">
        <v>19</v>
      </c>
      <c r="D108" s="37">
        <f>D107</f>
        <v>11.6</v>
      </c>
    </row>
    <row r="109" spans="1:4" ht="61.75">
      <c r="A109" s="36">
        <f t="shared" si="10"/>
        <v>54</v>
      </c>
      <c r="B109" s="21" t="s">
        <v>109</v>
      </c>
      <c r="C109" s="16" t="s">
        <v>19</v>
      </c>
      <c r="D109" s="37">
        <f>D108</f>
        <v>11.6</v>
      </c>
    </row>
    <row r="110" spans="1:4" ht="30.9">
      <c r="A110" s="36">
        <f t="shared" si="10"/>
        <v>55</v>
      </c>
      <c r="B110" s="21" t="s">
        <v>112</v>
      </c>
      <c r="C110" s="16" t="s">
        <v>19</v>
      </c>
      <c r="D110" s="38">
        <f>D109</f>
        <v>11.6</v>
      </c>
    </row>
    <row r="111" spans="1:4" ht="30.9">
      <c r="A111" s="36">
        <f t="shared" si="10"/>
        <v>56</v>
      </c>
      <c r="B111" s="26" t="s">
        <v>107</v>
      </c>
      <c r="C111" s="16" t="s">
        <v>19</v>
      </c>
      <c r="D111" s="52">
        <v>89.3</v>
      </c>
    </row>
    <row r="112" spans="1:4" ht="30.9">
      <c r="A112" s="36">
        <f t="shared" si="10"/>
        <v>57</v>
      </c>
      <c r="B112" s="26" t="s">
        <v>108</v>
      </c>
      <c r="C112" s="16" t="s">
        <v>19</v>
      </c>
      <c r="D112" s="38">
        <v>1</v>
      </c>
    </row>
    <row r="113" spans="1:7" ht="46.3">
      <c r="A113" s="36">
        <f t="shared" si="10"/>
        <v>58</v>
      </c>
      <c r="B113" s="21" t="s">
        <v>110</v>
      </c>
      <c r="C113" s="16" t="s">
        <v>19</v>
      </c>
      <c r="D113" s="52">
        <v>90.3</v>
      </c>
    </row>
    <row r="114" spans="1:7" ht="61.75">
      <c r="A114" s="36">
        <f t="shared" si="10"/>
        <v>59</v>
      </c>
      <c r="B114" s="21" t="s">
        <v>111</v>
      </c>
      <c r="C114" s="16" t="s">
        <v>19</v>
      </c>
      <c r="D114" s="52">
        <v>90.3</v>
      </c>
    </row>
    <row r="115" spans="1:7" ht="30.9">
      <c r="A115" s="36">
        <f>A114+1</f>
        <v>60</v>
      </c>
      <c r="B115" s="21" t="s">
        <v>114</v>
      </c>
      <c r="C115" s="16" t="s">
        <v>19</v>
      </c>
      <c r="D115" s="52">
        <v>90.3</v>
      </c>
    </row>
    <row r="116" spans="1:7" ht="30.75" customHeight="1">
      <c r="A116" s="36"/>
      <c r="B116" s="30" t="s">
        <v>164</v>
      </c>
      <c r="C116" s="25"/>
      <c r="D116" s="39"/>
    </row>
    <row r="117" spans="1:7" ht="30.9">
      <c r="A117" s="36">
        <f>A115+1</f>
        <v>61</v>
      </c>
      <c r="B117" s="21" t="s">
        <v>178</v>
      </c>
      <c r="C117" s="16" t="s">
        <v>170</v>
      </c>
      <c r="D117" s="37">
        <v>1</v>
      </c>
    </row>
    <row r="118" spans="1:7" ht="46.3">
      <c r="A118" s="40">
        <f>A117+1</f>
        <v>62</v>
      </c>
      <c r="B118" s="21" t="s">
        <v>256</v>
      </c>
      <c r="C118" s="16" t="s">
        <v>19</v>
      </c>
      <c r="D118" s="52">
        <v>90.3</v>
      </c>
    </row>
    <row r="119" spans="1:7" ht="32.25" customHeight="1">
      <c r="A119" s="66" t="s">
        <v>115</v>
      </c>
      <c r="B119" s="67"/>
      <c r="C119" s="67"/>
      <c r="D119" s="68"/>
    </row>
    <row r="120" spans="1:7" ht="22.5" customHeight="1">
      <c r="A120" s="57" t="s">
        <v>24</v>
      </c>
      <c r="B120" s="58"/>
      <c r="C120" s="58"/>
      <c r="D120" s="59"/>
    </row>
    <row r="121" spans="1:7" ht="30.9">
      <c r="A121" s="40">
        <f>A118+1</f>
        <v>63</v>
      </c>
      <c r="B121" s="21" t="s">
        <v>250</v>
      </c>
      <c r="C121" s="16" t="s">
        <v>11</v>
      </c>
      <c r="D121" s="38">
        <f>20*0.3*0.7</f>
        <v>4.1999999999999993</v>
      </c>
    </row>
    <row r="122" spans="1:7" ht="30.9">
      <c r="A122" s="40">
        <f>A121+1</f>
        <v>64</v>
      </c>
      <c r="B122" s="21" t="s">
        <v>251</v>
      </c>
      <c r="C122" s="16" t="s">
        <v>11</v>
      </c>
      <c r="D122" s="38">
        <f>20*0.3*0.7</f>
        <v>4.1999999999999993</v>
      </c>
    </row>
    <row r="123" spans="1:7" ht="26.25" customHeight="1">
      <c r="A123" s="57" t="s">
        <v>143</v>
      </c>
      <c r="B123" s="58"/>
      <c r="C123" s="58"/>
      <c r="D123" s="59"/>
    </row>
    <row r="124" spans="1:7">
      <c r="A124" s="44">
        <f>A122+1</f>
        <v>65</v>
      </c>
      <c r="B124" s="21" t="s">
        <v>215</v>
      </c>
      <c r="C124" s="16" t="s">
        <v>77</v>
      </c>
      <c r="D124" s="52" t="s">
        <v>253</v>
      </c>
      <c r="E124" s="4">
        <f>10+10</f>
        <v>20</v>
      </c>
    </row>
    <row r="125" spans="1:7" ht="61.75">
      <c r="A125" s="44">
        <f>A124+1</f>
        <v>66</v>
      </c>
      <c r="B125" s="21" t="s">
        <v>221</v>
      </c>
      <c r="C125" s="16" t="s">
        <v>77</v>
      </c>
      <c r="D125" s="38" t="s">
        <v>132</v>
      </c>
    </row>
    <row r="126" spans="1:7" ht="108">
      <c r="A126" s="44">
        <f>A125+1</f>
        <v>67</v>
      </c>
      <c r="B126" s="21" t="s">
        <v>257</v>
      </c>
      <c r="C126" s="16" t="s">
        <v>19</v>
      </c>
      <c r="D126" s="38">
        <f>29+6</f>
        <v>35</v>
      </c>
    </row>
    <row r="127" spans="1:7" ht="46.3">
      <c r="A127" s="44">
        <f t="shared" ref="A127:A136" si="11">A126+1</f>
        <v>68</v>
      </c>
      <c r="B127" s="21" t="s">
        <v>137</v>
      </c>
      <c r="C127" s="16" t="s">
        <v>19</v>
      </c>
      <c r="D127" s="38">
        <v>590</v>
      </c>
      <c r="E127" s="4">
        <f>118+125+121</f>
        <v>364</v>
      </c>
      <c r="F127" s="49"/>
      <c r="G127" s="50">
        <f>118+118+118+118+118</f>
        <v>590</v>
      </c>
    </row>
    <row r="128" spans="1:7" ht="61.75">
      <c r="A128" s="44">
        <f t="shared" si="11"/>
        <v>69</v>
      </c>
      <c r="B128" s="21" t="s">
        <v>159</v>
      </c>
      <c r="C128" s="16" t="s">
        <v>19</v>
      </c>
      <c r="D128" s="38">
        <v>9</v>
      </c>
      <c r="E128" s="4">
        <f>81</f>
        <v>81</v>
      </c>
      <c r="G128" s="51">
        <v>9</v>
      </c>
    </row>
    <row r="129" spans="1:4" ht="30.9">
      <c r="A129" s="44">
        <f t="shared" si="11"/>
        <v>70</v>
      </c>
      <c r="B129" s="27" t="s">
        <v>138</v>
      </c>
      <c r="C129" s="16" t="s">
        <v>19</v>
      </c>
      <c r="D129" s="38">
        <v>16</v>
      </c>
    </row>
    <row r="130" spans="1:4" ht="30.9">
      <c r="A130" s="44">
        <f t="shared" si="11"/>
        <v>71</v>
      </c>
      <c r="B130" s="27" t="s">
        <v>216</v>
      </c>
      <c r="C130" s="16" t="s">
        <v>19</v>
      </c>
      <c r="D130" s="38">
        <v>60</v>
      </c>
    </row>
    <row r="131" spans="1:4" ht="30.9">
      <c r="A131" s="44">
        <f t="shared" si="11"/>
        <v>72</v>
      </c>
      <c r="B131" s="21" t="s">
        <v>144</v>
      </c>
      <c r="C131" s="16" t="s">
        <v>145</v>
      </c>
      <c r="D131" s="38">
        <v>144</v>
      </c>
    </row>
    <row r="132" spans="1:4">
      <c r="A132" s="44">
        <f t="shared" si="11"/>
        <v>73</v>
      </c>
      <c r="B132" s="21" t="s">
        <v>140</v>
      </c>
      <c r="C132" s="16" t="s">
        <v>19</v>
      </c>
      <c r="D132" s="36">
        <v>20</v>
      </c>
    </row>
    <row r="133" spans="1:4" ht="61.75">
      <c r="A133" s="44">
        <f t="shared" si="11"/>
        <v>74</v>
      </c>
      <c r="B133" s="21" t="s">
        <v>146</v>
      </c>
      <c r="C133" s="16" t="s">
        <v>22</v>
      </c>
      <c r="D133" s="38">
        <v>7</v>
      </c>
    </row>
    <row r="134" spans="1:4" ht="46.3">
      <c r="A134" s="44">
        <f t="shared" si="11"/>
        <v>75</v>
      </c>
      <c r="B134" s="21" t="s">
        <v>222</v>
      </c>
      <c r="C134" s="16" t="s">
        <v>141</v>
      </c>
      <c r="D134" s="38" t="s">
        <v>142</v>
      </c>
    </row>
    <row r="135" spans="1:4" ht="46.3">
      <c r="A135" s="44">
        <f t="shared" si="11"/>
        <v>76</v>
      </c>
      <c r="B135" s="21" t="s">
        <v>184</v>
      </c>
      <c r="C135" s="16" t="s">
        <v>49</v>
      </c>
      <c r="D135" s="36">
        <v>5</v>
      </c>
    </row>
    <row r="136" spans="1:4" ht="30.9">
      <c r="A136" s="44">
        <f t="shared" si="11"/>
        <v>77</v>
      </c>
      <c r="B136" s="26" t="s">
        <v>182</v>
      </c>
      <c r="C136" s="45" t="s">
        <v>183</v>
      </c>
      <c r="D136" s="46">
        <v>4</v>
      </c>
    </row>
    <row r="137" spans="1:4" ht="32.25" customHeight="1">
      <c r="A137" s="57" t="s">
        <v>131</v>
      </c>
      <c r="B137" s="58"/>
      <c r="C137" s="58"/>
      <c r="D137" s="59"/>
    </row>
    <row r="138" spans="1:4" ht="46.3">
      <c r="A138" s="36">
        <f>A136+1</f>
        <v>78</v>
      </c>
      <c r="B138" s="21" t="s">
        <v>117</v>
      </c>
      <c r="C138" s="16" t="s">
        <v>116</v>
      </c>
      <c r="D138" s="36">
        <v>1</v>
      </c>
    </row>
    <row r="139" spans="1:4" ht="46.3">
      <c r="A139" s="36">
        <f>A138+1</f>
        <v>79</v>
      </c>
      <c r="B139" s="21" t="s">
        <v>118</v>
      </c>
      <c r="C139" s="16" t="s">
        <v>116</v>
      </c>
      <c r="D139" s="36">
        <v>1</v>
      </c>
    </row>
    <row r="140" spans="1:4" ht="46.3">
      <c r="A140" s="36">
        <f t="shared" ref="A140:A156" si="12">A139+1</f>
        <v>80</v>
      </c>
      <c r="B140" s="21" t="s">
        <v>119</v>
      </c>
      <c r="C140" s="16" t="s">
        <v>116</v>
      </c>
      <c r="D140" s="36">
        <v>1</v>
      </c>
    </row>
    <row r="141" spans="1:4" ht="61.75">
      <c r="A141" s="36">
        <f t="shared" si="12"/>
        <v>81</v>
      </c>
      <c r="B141" s="21" t="s">
        <v>120</v>
      </c>
      <c r="C141" s="16" t="s">
        <v>49</v>
      </c>
      <c r="D141" s="36">
        <v>2</v>
      </c>
    </row>
    <row r="142" spans="1:4" ht="61.75">
      <c r="A142" s="36">
        <f t="shared" si="12"/>
        <v>82</v>
      </c>
      <c r="B142" s="21" t="s">
        <v>125</v>
      </c>
      <c r="C142" s="16" t="s">
        <v>49</v>
      </c>
      <c r="D142" s="36">
        <v>1</v>
      </c>
    </row>
    <row r="143" spans="1:4" ht="61.75">
      <c r="A143" s="36">
        <f t="shared" si="12"/>
        <v>83</v>
      </c>
      <c r="B143" s="21" t="s">
        <v>121</v>
      </c>
      <c r="C143" s="16" t="s">
        <v>49</v>
      </c>
      <c r="D143" s="36">
        <v>1</v>
      </c>
    </row>
    <row r="144" spans="1:4" ht="30.9">
      <c r="A144" s="36">
        <f t="shared" si="12"/>
        <v>84</v>
      </c>
      <c r="B144" s="21" t="s">
        <v>122</v>
      </c>
      <c r="C144" s="16" t="s">
        <v>49</v>
      </c>
      <c r="D144" s="36">
        <v>1</v>
      </c>
    </row>
    <row r="145" spans="1:4" ht="30.9">
      <c r="A145" s="36">
        <f t="shared" si="12"/>
        <v>85</v>
      </c>
      <c r="B145" s="21" t="s">
        <v>123</v>
      </c>
      <c r="C145" s="16" t="s">
        <v>49</v>
      </c>
      <c r="D145" s="36">
        <v>2</v>
      </c>
    </row>
    <row r="146" spans="1:4" ht="61.75">
      <c r="A146" s="36">
        <f t="shared" si="12"/>
        <v>86</v>
      </c>
      <c r="B146" s="21" t="s">
        <v>124</v>
      </c>
      <c r="C146" s="16" t="s">
        <v>49</v>
      </c>
      <c r="D146" s="36">
        <v>1</v>
      </c>
    </row>
    <row r="147" spans="1:4" ht="46.3">
      <c r="A147" s="36">
        <f t="shared" si="12"/>
        <v>87</v>
      </c>
      <c r="B147" s="21" t="s">
        <v>126</v>
      </c>
      <c r="C147" s="16" t="s">
        <v>49</v>
      </c>
      <c r="D147" s="36">
        <v>1</v>
      </c>
    </row>
    <row r="148" spans="1:4">
      <c r="A148" s="36">
        <f t="shared" si="12"/>
        <v>88</v>
      </c>
      <c r="B148" s="21" t="s">
        <v>223</v>
      </c>
      <c r="C148" s="16" t="s">
        <v>49</v>
      </c>
      <c r="D148" s="36">
        <v>18</v>
      </c>
    </row>
    <row r="149" spans="1:4" ht="30.9">
      <c r="A149" s="36">
        <f t="shared" si="12"/>
        <v>89</v>
      </c>
      <c r="B149" s="21" t="s">
        <v>127</v>
      </c>
      <c r="C149" s="16" t="s">
        <v>49</v>
      </c>
      <c r="D149" s="36">
        <v>1</v>
      </c>
    </row>
    <row r="150" spans="1:4">
      <c r="A150" s="36">
        <f t="shared" si="12"/>
        <v>90</v>
      </c>
      <c r="B150" s="21" t="s">
        <v>128</v>
      </c>
      <c r="C150" s="16" t="s">
        <v>49</v>
      </c>
      <c r="D150" s="36">
        <v>2</v>
      </c>
    </row>
    <row r="151" spans="1:4" ht="30.9">
      <c r="A151" s="36">
        <f t="shared" si="12"/>
        <v>91</v>
      </c>
      <c r="B151" s="21" t="s">
        <v>129</v>
      </c>
      <c r="C151" s="16" t="s">
        <v>49</v>
      </c>
      <c r="D151" s="36">
        <v>1</v>
      </c>
    </row>
    <row r="152" spans="1:4" ht="46.3">
      <c r="A152" s="36">
        <f t="shared" si="12"/>
        <v>92</v>
      </c>
      <c r="B152" s="21" t="s">
        <v>130</v>
      </c>
      <c r="C152" s="16" t="s">
        <v>49</v>
      </c>
      <c r="D152" s="36">
        <v>1</v>
      </c>
    </row>
    <row r="153" spans="1:4">
      <c r="A153" s="36">
        <f t="shared" si="12"/>
        <v>93</v>
      </c>
      <c r="B153" s="21" t="s">
        <v>224</v>
      </c>
      <c r="C153" s="16" t="s">
        <v>49</v>
      </c>
      <c r="D153" s="36">
        <v>6</v>
      </c>
    </row>
    <row r="154" spans="1:4" ht="30.9">
      <c r="A154" s="36">
        <f t="shared" si="12"/>
        <v>94</v>
      </c>
      <c r="B154" s="21" t="s">
        <v>210</v>
      </c>
      <c r="C154" s="16" t="s">
        <v>49</v>
      </c>
      <c r="D154" s="36">
        <v>62</v>
      </c>
    </row>
    <row r="155" spans="1:4">
      <c r="A155" s="36">
        <f t="shared" si="12"/>
        <v>95</v>
      </c>
      <c r="B155" s="21" t="s">
        <v>225</v>
      </c>
      <c r="C155" s="16" t="s">
        <v>49</v>
      </c>
      <c r="D155" s="36">
        <v>4</v>
      </c>
    </row>
    <row r="156" spans="1:4">
      <c r="A156" s="36">
        <f t="shared" si="12"/>
        <v>96</v>
      </c>
      <c r="B156" s="21" t="s">
        <v>139</v>
      </c>
      <c r="C156" s="16" t="s">
        <v>19</v>
      </c>
      <c r="D156" s="36">
        <v>2</v>
      </c>
    </row>
    <row r="157" spans="1:4" ht="15">
      <c r="A157" s="84" t="s">
        <v>185</v>
      </c>
      <c r="B157" s="84"/>
      <c r="C157" s="84"/>
      <c r="D157" s="84"/>
    </row>
    <row r="158" spans="1:4" ht="30.9">
      <c r="A158" s="36">
        <f>A156+1</f>
        <v>97</v>
      </c>
      <c r="B158" s="21" t="s">
        <v>208</v>
      </c>
      <c r="C158" s="16" t="s">
        <v>186</v>
      </c>
      <c r="D158" s="47">
        <v>15</v>
      </c>
    </row>
    <row r="159" spans="1:4" ht="18">
      <c r="A159" s="36">
        <f>A158+1</f>
        <v>98</v>
      </c>
      <c r="B159" s="21" t="s">
        <v>187</v>
      </c>
      <c r="C159" s="37" t="s">
        <v>226</v>
      </c>
      <c r="D159" s="37">
        <v>0</v>
      </c>
    </row>
    <row r="160" spans="1:4" ht="18">
      <c r="A160" s="36">
        <f t="shared" ref="A160:A177" si="13">A159+1</f>
        <v>99</v>
      </c>
      <c r="B160" s="21" t="s">
        <v>188</v>
      </c>
      <c r="C160" s="37" t="s">
        <v>227</v>
      </c>
      <c r="D160" s="37">
        <v>2</v>
      </c>
    </row>
    <row r="161" spans="1:4" ht="18">
      <c r="A161" s="36">
        <f t="shared" si="13"/>
        <v>100</v>
      </c>
      <c r="B161" s="21" t="s">
        <v>189</v>
      </c>
      <c r="C161" s="37" t="s">
        <v>228</v>
      </c>
      <c r="D161" s="37">
        <v>2</v>
      </c>
    </row>
    <row r="162" spans="1:4" ht="30.9">
      <c r="A162" s="36">
        <f t="shared" si="13"/>
        <v>101</v>
      </c>
      <c r="B162" s="48" t="s">
        <v>190</v>
      </c>
      <c r="C162" s="37" t="s">
        <v>229</v>
      </c>
      <c r="D162" s="37">
        <v>2</v>
      </c>
    </row>
    <row r="163" spans="1:4" ht="30.9">
      <c r="A163" s="36">
        <f t="shared" si="13"/>
        <v>102</v>
      </c>
      <c r="B163" s="48" t="s">
        <v>191</v>
      </c>
      <c r="C163" s="37" t="s">
        <v>230</v>
      </c>
      <c r="D163" s="37">
        <v>0</v>
      </c>
    </row>
    <row r="164" spans="1:4" ht="30.9">
      <c r="A164" s="36">
        <f t="shared" si="13"/>
        <v>103</v>
      </c>
      <c r="B164" s="48" t="s">
        <v>192</v>
      </c>
      <c r="C164" s="37" t="s">
        <v>231</v>
      </c>
      <c r="D164" s="37">
        <v>0</v>
      </c>
    </row>
    <row r="165" spans="1:4" ht="18">
      <c r="A165" s="36">
        <f t="shared" si="13"/>
        <v>104</v>
      </c>
      <c r="B165" s="21" t="s">
        <v>193</v>
      </c>
      <c r="C165" s="37" t="s">
        <v>232</v>
      </c>
      <c r="D165" s="37">
        <v>5</v>
      </c>
    </row>
    <row r="166" spans="1:4" ht="18">
      <c r="A166" s="36">
        <f t="shared" si="13"/>
        <v>105</v>
      </c>
      <c r="B166" s="21" t="s">
        <v>194</v>
      </c>
      <c r="C166" s="37" t="s">
        <v>233</v>
      </c>
      <c r="D166" s="37">
        <v>8</v>
      </c>
    </row>
    <row r="167" spans="1:4" ht="30.9">
      <c r="A167" s="36">
        <f t="shared" si="13"/>
        <v>106</v>
      </c>
      <c r="B167" s="48" t="s">
        <v>195</v>
      </c>
      <c r="C167" s="37" t="s">
        <v>234</v>
      </c>
      <c r="D167" s="37">
        <v>8</v>
      </c>
    </row>
    <row r="168" spans="1:4" ht="18">
      <c r="A168" s="36">
        <f t="shared" si="13"/>
        <v>107</v>
      </c>
      <c r="B168" s="48" t="s">
        <v>196</v>
      </c>
      <c r="C168" s="37" t="s">
        <v>235</v>
      </c>
      <c r="D168" s="37">
        <v>0</v>
      </c>
    </row>
    <row r="169" spans="1:4" ht="18">
      <c r="A169" s="36">
        <f t="shared" si="13"/>
        <v>108</v>
      </c>
      <c r="B169" s="48" t="s">
        <v>197</v>
      </c>
      <c r="C169" s="37" t="s">
        <v>236</v>
      </c>
      <c r="D169" s="37">
        <v>0</v>
      </c>
    </row>
    <row r="170" spans="1:4" ht="30.9">
      <c r="A170" s="36">
        <f t="shared" si="13"/>
        <v>109</v>
      </c>
      <c r="B170" s="21" t="s">
        <v>198</v>
      </c>
      <c r="C170" s="37" t="s">
        <v>237</v>
      </c>
      <c r="D170" s="37">
        <v>13</v>
      </c>
    </row>
    <row r="171" spans="1:4" ht="30.9">
      <c r="A171" s="36">
        <f t="shared" si="13"/>
        <v>110</v>
      </c>
      <c r="B171" s="48" t="s">
        <v>199</v>
      </c>
      <c r="C171" s="37" t="s">
        <v>238</v>
      </c>
      <c r="D171" s="37">
        <v>2</v>
      </c>
    </row>
    <row r="172" spans="1:4" ht="30.9">
      <c r="A172" s="36">
        <f t="shared" si="13"/>
        <v>111</v>
      </c>
      <c r="B172" s="48" t="s">
        <v>200</v>
      </c>
      <c r="C172" s="37" t="s">
        <v>239</v>
      </c>
      <c r="D172" s="37">
        <v>11</v>
      </c>
    </row>
    <row r="173" spans="1:4" ht="30.9">
      <c r="A173" s="36">
        <f t="shared" si="13"/>
        <v>112</v>
      </c>
      <c r="B173" s="48" t="s">
        <v>201</v>
      </c>
      <c r="C173" s="37" t="s">
        <v>240</v>
      </c>
      <c r="D173" s="37">
        <v>0</v>
      </c>
    </row>
    <row r="174" spans="1:4" ht="30.9">
      <c r="A174" s="36">
        <f t="shared" si="13"/>
        <v>113</v>
      </c>
      <c r="B174" s="21" t="s">
        <v>202</v>
      </c>
      <c r="C174" s="37" t="s">
        <v>241</v>
      </c>
      <c r="D174" s="37">
        <v>15</v>
      </c>
    </row>
    <row r="175" spans="1:4" ht="30.9">
      <c r="A175" s="36">
        <f t="shared" si="13"/>
        <v>114</v>
      </c>
      <c r="B175" s="48" t="s">
        <v>203</v>
      </c>
      <c r="C175" s="37" t="s">
        <v>242</v>
      </c>
      <c r="D175" s="37">
        <v>2</v>
      </c>
    </row>
    <row r="176" spans="1:4" ht="30.9">
      <c r="A176" s="36">
        <f t="shared" si="13"/>
        <v>115</v>
      </c>
      <c r="B176" s="48" t="s">
        <v>204</v>
      </c>
      <c r="C176" s="37" t="s">
        <v>243</v>
      </c>
      <c r="D176" s="37">
        <v>13</v>
      </c>
    </row>
    <row r="177" spans="1:4" ht="30.9">
      <c r="A177" s="36">
        <f t="shared" si="13"/>
        <v>116</v>
      </c>
      <c r="B177" s="48" t="s">
        <v>205</v>
      </c>
      <c r="C177" s="37" t="s">
        <v>244</v>
      </c>
      <c r="D177" s="37">
        <v>0</v>
      </c>
    </row>
    <row r="178" spans="1:4" ht="27.75" customHeight="1">
      <c r="A178" s="89" t="s">
        <v>206</v>
      </c>
      <c r="B178" s="89"/>
      <c r="C178" s="89"/>
      <c r="D178" s="89"/>
    </row>
    <row r="179" spans="1:4" ht="185.15">
      <c r="A179" s="36">
        <f>A177+1</f>
        <v>117</v>
      </c>
      <c r="B179" s="21" t="s">
        <v>209</v>
      </c>
      <c r="C179" s="16" t="s">
        <v>207</v>
      </c>
      <c r="D179" s="47" t="s">
        <v>161</v>
      </c>
    </row>
    <row r="180" spans="1:4" ht="37.5" customHeight="1">
      <c r="A180" s="86" t="s">
        <v>160</v>
      </c>
      <c r="B180" s="87"/>
      <c r="C180" s="87"/>
      <c r="D180" s="88"/>
    </row>
    <row r="181" spans="1:4" ht="21.75" customHeight="1">
      <c r="A181" s="93" t="s">
        <v>150</v>
      </c>
      <c r="B181" s="93"/>
      <c r="C181" s="93"/>
      <c r="D181" s="93"/>
    </row>
    <row r="182" spans="1:4" ht="66.900000000000006">
      <c r="A182" s="36">
        <f>A179+1</f>
        <v>118</v>
      </c>
      <c r="B182" s="21" t="s">
        <v>245</v>
      </c>
      <c r="C182" s="16" t="s">
        <v>11</v>
      </c>
      <c r="D182" s="38">
        <f>8*1.48</f>
        <v>11.84</v>
      </c>
    </row>
    <row r="183" spans="1:4" ht="61.75">
      <c r="A183" s="36">
        <f>A182+1</f>
        <v>119</v>
      </c>
      <c r="B183" s="21" t="s">
        <v>162</v>
      </c>
      <c r="C183" s="16" t="s">
        <v>11</v>
      </c>
      <c r="D183" s="38">
        <f>8*0.77</f>
        <v>6.16</v>
      </c>
    </row>
    <row r="184" spans="1:4">
      <c r="A184" s="36">
        <f t="shared" ref="A184:A192" si="14">A183+1</f>
        <v>120</v>
      </c>
      <c r="B184" s="21" t="s">
        <v>147</v>
      </c>
      <c r="C184" s="16" t="s">
        <v>148</v>
      </c>
      <c r="D184" s="38" t="s">
        <v>149</v>
      </c>
    </row>
    <row r="185" spans="1:4" ht="51.45">
      <c r="A185" s="36">
        <f t="shared" si="14"/>
        <v>121</v>
      </c>
      <c r="B185" s="21" t="s">
        <v>246</v>
      </c>
      <c r="C185" s="16" t="s">
        <v>11</v>
      </c>
      <c r="D185" s="38">
        <f>0.72*8</f>
        <v>5.76</v>
      </c>
    </row>
    <row r="186" spans="1:4" ht="111" customHeight="1">
      <c r="A186" s="36">
        <f t="shared" si="14"/>
        <v>122</v>
      </c>
      <c r="B186" s="21" t="s">
        <v>247</v>
      </c>
      <c r="C186" s="16" t="s">
        <v>55</v>
      </c>
      <c r="D186" s="38" t="s">
        <v>151</v>
      </c>
    </row>
    <row r="187" spans="1:4" ht="51.45">
      <c r="A187" s="36">
        <f t="shared" si="14"/>
        <v>123</v>
      </c>
      <c r="B187" s="21" t="s">
        <v>248</v>
      </c>
      <c r="C187" s="16" t="s">
        <v>55</v>
      </c>
      <c r="D187" s="36" t="s">
        <v>152</v>
      </c>
    </row>
    <row r="188" spans="1:4" ht="30.9">
      <c r="A188" s="36">
        <f t="shared" si="14"/>
        <v>124</v>
      </c>
      <c r="B188" s="21" t="s">
        <v>157</v>
      </c>
      <c r="C188" s="16" t="s">
        <v>153</v>
      </c>
      <c r="D188" s="36">
        <v>32</v>
      </c>
    </row>
    <row r="189" spans="1:4">
      <c r="A189" s="36">
        <f t="shared" si="14"/>
        <v>125</v>
      </c>
      <c r="B189" s="21" t="s">
        <v>154</v>
      </c>
      <c r="C189" s="16" t="s">
        <v>76</v>
      </c>
      <c r="D189" s="36" t="s">
        <v>155</v>
      </c>
    </row>
    <row r="190" spans="1:4">
      <c r="A190" s="36">
        <f t="shared" si="14"/>
        <v>126</v>
      </c>
      <c r="B190" s="21" t="s">
        <v>156</v>
      </c>
      <c r="C190" s="16" t="s">
        <v>49</v>
      </c>
      <c r="D190" s="36">
        <v>32</v>
      </c>
    </row>
    <row r="191" spans="1:4" ht="46.3">
      <c r="A191" s="36">
        <f t="shared" si="14"/>
        <v>127</v>
      </c>
      <c r="B191" s="21" t="s">
        <v>163</v>
      </c>
      <c r="C191" s="16" t="s">
        <v>12</v>
      </c>
      <c r="D191" s="38">
        <v>6</v>
      </c>
    </row>
    <row r="192" spans="1:4" ht="30.9">
      <c r="A192" s="36">
        <f t="shared" si="14"/>
        <v>128</v>
      </c>
      <c r="B192" s="21" t="s">
        <v>52</v>
      </c>
      <c r="C192" s="16" t="s">
        <v>12</v>
      </c>
      <c r="D192" s="38">
        <f>D191</f>
        <v>6</v>
      </c>
    </row>
    <row r="193" spans="1:4" ht="47.25" customHeight="1">
      <c r="A193" s="67" t="s">
        <v>57</v>
      </c>
      <c r="B193" s="67"/>
      <c r="C193" s="67"/>
      <c r="D193" s="67"/>
    </row>
    <row r="194" spans="1:4">
      <c r="A194" s="16" t="s">
        <v>58</v>
      </c>
      <c r="B194" s="16" t="s">
        <v>59</v>
      </c>
      <c r="C194" s="16" t="s">
        <v>1</v>
      </c>
      <c r="D194" s="16" t="s">
        <v>60</v>
      </c>
    </row>
    <row r="195" spans="1:4">
      <c r="A195" s="16">
        <v>1</v>
      </c>
      <c r="B195" s="21" t="s">
        <v>61</v>
      </c>
      <c r="C195" s="28" t="s">
        <v>21</v>
      </c>
      <c r="D195" s="16">
        <v>1</v>
      </c>
    </row>
    <row r="196" spans="1:4" ht="30.9">
      <c r="A196" s="16">
        <v>2</v>
      </c>
      <c r="B196" s="21" t="s">
        <v>78</v>
      </c>
      <c r="C196" s="28" t="s">
        <v>21</v>
      </c>
      <c r="D196" s="16">
        <v>1</v>
      </c>
    </row>
    <row r="197" spans="1:4" ht="15.75" customHeight="1">
      <c r="A197" s="16">
        <v>3</v>
      </c>
      <c r="B197" s="21" t="s">
        <v>62</v>
      </c>
      <c r="C197" s="28" t="s">
        <v>21</v>
      </c>
      <c r="D197" s="16">
        <v>1</v>
      </c>
    </row>
    <row r="198" spans="1:4" ht="15.75" customHeight="1">
      <c r="A198" s="16">
        <v>4</v>
      </c>
      <c r="B198" s="21" t="s">
        <v>63</v>
      </c>
      <c r="C198" s="28" t="s">
        <v>21</v>
      </c>
      <c r="D198" s="16">
        <v>1</v>
      </c>
    </row>
    <row r="199" spans="1:4">
      <c r="A199" s="16">
        <v>5</v>
      </c>
      <c r="B199" s="21" t="s">
        <v>64</v>
      </c>
      <c r="C199" s="28" t="s">
        <v>21</v>
      </c>
      <c r="D199" s="16">
        <v>2</v>
      </c>
    </row>
    <row r="200" spans="1:4">
      <c r="A200" s="16">
        <v>6</v>
      </c>
      <c r="B200" s="21" t="s">
        <v>75</v>
      </c>
      <c r="C200" s="28" t="s">
        <v>21</v>
      </c>
      <c r="D200" s="16">
        <v>1</v>
      </c>
    </row>
    <row r="201" spans="1:4">
      <c r="A201" s="16">
        <v>7</v>
      </c>
      <c r="B201" s="29" t="s">
        <v>74</v>
      </c>
      <c r="C201" s="28" t="s">
        <v>21</v>
      </c>
      <c r="D201" s="28" t="s">
        <v>65</v>
      </c>
    </row>
    <row r="202" spans="1:4">
      <c r="A202" s="16">
        <v>8</v>
      </c>
      <c r="B202" s="53" t="s">
        <v>254</v>
      </c>
      <c r="C202" s="28" t="s">
        <v>21</v>
      </c>
      <c r="D202" s="28" t="s">
        <v>65</v>
      </c>
    </row>
    <row r="203" spans="1:4">
      <c r="A203" s="16">
        <v>9</v>
      </c>
      <c r="B203" s="29" t="s">
        <v>255</v>
      </c>
      <c r="C203" s="28" t="s">
        <v>21</v>
      </c>
      <c r="D203" s="28" t="s">
        <v>65</v>
      </c>
    </row>
    <row r="204" spans="1:4" ht="41.25" customHeight="1">
      <c r="A204" s="90" t="s">
        <v>66</v>
      </c>
      <c r="B204" s="91"/>
      <c r="C204" s="91"/>
      <c r="D204" s="92"/>
    </row>
    <row r="205" spans="1:4" ht="15.75" customHeight="1">
      <c r="A205" s="24"/>
      <c r="B205" s="24"/>
      <c r="C205" s="24"/>
      <c r="D205" s="24"/>
    </row>
    <row r="206" spans="1:4" ht="50.25" customHeight="1">
      <c r="A206" s="75" t="s">
        <v>73</v>
      </c>
      <c r="B206" s="75"/>
      <c r="C206" s="75"/>
      <c r="D206" s="75"/>
    </row>
    <row r="207" spans="1:4" ht="15.75" customHeight="1">
      <c r="A207" s="18"/>
      <c r="B207" s="23"/>
      <c r="C207" s="19"/>
      <c r="D207" s="20"/>
    </row>
    <row r="208" spans="1:4" ht="15.75" customHeight="1">
      <c r="A208" s="85" t="s">
        <v>54</v>
      </c>
      <c r="B208" s="85"/>
      <c r="C208" s="85"/>
      <c r="D208" s="85"/>
    </row>
    <row r="209" spans="1:4" ht="15.75" customHeight="1">
      <c r="A209" s="95" t="s">
        <v>53</v>
      </c>
      <c r="B209" s="95"/>
      <c r="C209" s="95"/>
      <c r="D209" s="95"/>
    </row>
    <row r="210" spans="1:4" ht="51" customHeight="1">
      <c r="A210" s="56" t="s">
        <v>20</v>
      </c>
      <c r="B210" s="56"/>
      <c r="C210" s="56"/>
      <c r="D210" s="56"/>
    </row>
    <row r="211" spans="1:4" ht="51" customHeight="1">
      <c r="A211" s="56" t="s">
        <v>179</v>
      </c>
      <c r="B211" s="56"/>
      <c r="C211" s="56"/>
      <c r="D211" s="56"/>
    </row>
    <row r="212" spans="1:4" ht="66" customHeight="1">
      <c r="A212" s="56" t="s">
        <v>13</v>
      </c>
      <c r="B212" s="56"/>
      <c r="C212" s="56"/>
      <c r="D212" s="56"/>
    </row>
    <row r="213" spans="1:4" ht="115.5" customHeight="1">
      <c r="A213" s="56" t="s">
        <v>37</v>
      </c>
      <c r="B213" s="56"/>
      <c r="C213" s="56"/>
      <c r="D213" s="56"/>
    </row>
    <row r="214" spans="1:4" ht="66.75" customHeight="1">
      <c r="A214" s="94" t="s">
        <v>72</v>
      </c>
      <c r="B214" s="94"/>
      <c r="C214" s="94"/>
      <c r="D214" s="94"/>
    </row>
    <row r="215" spans="1:4" ht="42" customHeight="1">
      <c r="A215" s="56" t="s">
        <v>14</v>
      </c>
      <c r="B215" s="56"/>
      <c r="C215" s="56"/>
      <c r="D215" s="56"/>
    </row>
    <row r="216" spans="1:4" ht="132.75" customHeight="1">
      <c r="A216" s="56" t="s">
        <v>29</v>
      </c>
      <c r="B216" s="56"/>
      <c r="C216" s="56"/>
      <c r="D216" s="56"/>
    </row>
    <row r="217" spans="1:4" ht="41.25" customHeight="1">
      <c r="A217" s="81" t="s">
        <v>35</v>
      </c>
      <c r="B217" s="81"/>
      <c r="C217" s="81"/>
      <c r="D217" s="81"/>
    </row>
    <row r="218" spans="1:4" ht="65.25" customHeight="1">
      <c r="A218" s="56" t="s">
        <v>15</v>
      </c>
      <c r="B218" s="56"/>
      <c r="C218" s="56"/>
      <c r="D218" s="56"/>
    </row>
    <row r="219" spans="1:4" ht="57" customHeight="1">
      <c r="A219" s="56" t="s">
        <v>16</v>
      </c>
      <c r="B219" s="56"/>
      <c r="C219" s="56"/>
      <c r="D219" s="56"/>
    </row>
    <row r="220" spans="1:4" ht="80.25" customHeight="1">
      <c r="A220" s="56" t="s">
        <v>36</v>
      </c>
      <c r="B220" s="56"/>
      <c r="C220" s="56"/>
      <c r="D220" s="56"/>
    </row>
    <row r="221" spans="1:4" ht="53.25" customHeight="1">
      <c r="A221" s="56" t="s">
        <v>17</v>
      </c>
      <c r="B221" s="56"/>
      <c r="C221" s="56"/>
      <c r="D221" s="56"/>
    </row>
    <row r="222" spans="1:4" ht="58.5" customHeight="1">
      <c r="A222" s="56" t="s">
        <v>41</v>
      </c>
      <c r="B222" s="56"/>
      <c r="C222" s="56"/>
      <c r="D222" s="56"/>
    </row>
    <row r="223" spans="1:4" ht="64.5" customHeight="1">
      <c r="A223" s="81" t="s">
        <v>42</v>
      </c>
      <c r="B223" s="81"/>
      <c r="C223" s="81"/>
      <c r="D223" s="81"/>
    </row>
    <row r="224" spans="1:4" ht="39" customHeight="1">
      <c r="A224" s="80" t="s">
        <v>43</v>
      </c>
      <c r="B224" s="80"/>
      <c r="C224" s="80"/>
      <c r="D224" s="80"/>
    </row>
    <row r="225" spans="1:4" ht="170.25" customHeight="1">
      <c r="A225" s="83" t="s">
        <v>44</v>
      </c>
      <c r="B225" s="83"/>
      <c r="C225" s="83"/>
      <c r="D225" s="83"/>
    </row>
    <row r="226" spans="1:4" ht="57" customHeight="1">
      <c r="A226" s="81" t="s">
        <v>45</v>
      </c>
      <c r="B226" s="81"/>
      <c r="C226" s="81"/>
      <c r="D226" s="81"/>
    </row>
    <row r="227" spans="1:4" ht="89.25" customHeight="1">
      <c r="A227" s="81" t="s">
        <v>46</v>
      </c>
      <c r="B227" s="81"/>
      <c r="C227" s="81"/>
      <c r="D227" s="81"/>
    </row>
    <row r="228" spans="1:4" ht="117.75" customHeight="1">
      <c r="A228" s="82" t="s">
        <v>56</v>
      </c>
      <c r="B228" s="82"/>
      <c r="C228" s="82"/>
      <c r="D228" s="82"/>
    </row>
    <row r="229" spans="1:4" ht="70.5" customHeight="1">
      <c r="A229" s="82" t="s">
        <v>47</v>
      </c>
      <c r="B229" s="82"/>
      <c r="C229" s="82"/>
      <c r="D229" s="82"/>
    </row>
    <row r="230" spans="1:4" ht="70.5" customHeight="1">
      <c r="A230" s="56" t="s">
        <v>17</v>
      </c>
      <c r="B230" s="56"/>
      <c r="C230" s="56"/>
      <c r="D230" s="56"/>
    </row>
    <row r="231" spans="1:4" ht="166.5" customHeight="1">
      <c r="A231" s="56" t="s">
        <v>39</v>
      </c>
      <c r="B231" s="56"/>
      <c r="C231" s="56"/>
      <c r="D231" s="56"/>
    </row>
    <row r="232" spans="1:4">
      <c r="A232" s="11"/>
      <c r="C232" s="17"/>
      <c r="D232" s="8"/>
    </row>
    <row r="233" spans="1:4">
      <c r="A233" s="56" t="s">
        <v>30</v>
      </c>
      <c r="B233" s="56"/>
      <c r="C233" s="56"/>
      <c r="D233" s="56"/>
    </row>
    <row r="236" spans="1:4" ht="24" customHeight="1"/>
    <row r="237" spans="1:4" ht="35.25" customHeight="1"/>
    <row r="238" spans="1:4" ht="36" customHeight="1"/>
    <row r="239" spans="1:4" ht="35.25" customHeight="1"/>
    <row r="240" spans="1:4" ht="31.5" customHeight="1"/>
    <row r="241" spans="1:4" ht="28.5" customHeight="1"/>
    <row r="243" spans="1:4" ht="20.25" customHeight="1"/>
    <row r="248" spans="1:4" ht="20.25" customHeight="1"/>
    <row r="249" spans="1:4" ht="21.75" customHeight="1"/>
    <row r="250" spans="1:4" s="9" customFormat="1" ht="53.25" customHeight="1">
      <c r="A250" s="15"/>
      <c r="B250" s="10"/>
      <c r="C250" s="3"/>
      <c r="D250" s="12"/>
    </row>
    <row r="251" spans="1:4" s="9" customFormat="1" ht="44.25" customHeight="1">
      <c r="A251" s="15"/>
      <c r="B251" s="10"/>
      <c r="C251" s="3"/>
      <c r="D251" s="12"/>
    </row>
    <row r="252" spans="1:4" s="9" customFormat="1" ht="89.25" customHeight="1">
      <c r="A252" s="15"/>
      <c r="B252" s="10"/>
      <c r="C252" s="3"/>
      <c r="D252" s="12"/>
    </row>
    <row r="253" spans="1:4" s="9" customFormat="1" ht="54" customHeight="1">
      <c r="A253" s="15"/>
      <c r="B253" s="10"/>
      <c r="C253" s="3"/>
      <c r="D253" s="12"/>
    </row>
    <row r="254" spans="1:4" s="9" customFormat="1" ht="35.25" customHeight="1">
      <c r="A254" s="15"/>
      <c r="B254" s="10"/>
      <c r="C254" s="3"/>
      <c r="D254" s="12"/>
    </row>
    <row r="255" spans="1:4" s="9" customFormat="1" ht="94.5" customHeight="1">
      <c r="A255" s="15"/>
      <c r="B255" s="10"/>
      <c r="C255" s="3"/>
      <c r="D255" s="12"/>
    </row>
    <row r="256" spans="1:4" s="9" customFormat="1" ht="37.5" customHeight="1">
      <c r="A256" s="15"/>
      <c r="B256" s="10"/>
      <c r="C256" s="3"/>
      <c r="D256" s="12"/>
    </row>
    <row r="257" spans="1:4" s="9" customFormat="1" ht="66" customHeight="1">
      <c r="A257" s="15"/>
      <c r="B257" s="10"/>
      <c r="C257" s="3"/>
      <c r="D257" s="12"/>
    </row>
    <row r="258" spans="1:4" s="9" customFormat="1" ht="34.5" customHeight="1">
      <c r="A258" s="15"/>
      <c r="B258" s="10"/>
      <c r="C258" s="3"/>
      <c r="D258" s="12"/>
    </row>
    <row r="259" spans="1:4" s="9" customFormat="1" ht="51" customHeight="1">
      <c r="A259" s="15"/>
      <c r="B259" s="10"/>
      <c r="C259" s="3"/>
      <c r="D259" s="12"/>
    </row>
    <row r="260" spans="1:4" s="9" customFormat="1" ht="28.5" customHeight="1">
      <c r="A260" s="15"/>
      <c r="B260" s="10"/>
      <c r="C260" s="3"/>
      <c r="D260" s="12"/>
    </row>
    <row r="261" spans="1:4" s="9" customFormat="1" ht="28.5" customHeight="1">
      <c r="A261" s="15"/>
      <c r="B261" s="10"/>
      <c r="C261" s="3"/>
      <c r="D261" s="12"/>
    </row>
    <row r="262" spans="1:4" s="9" customFormat="1" ht="52.5" customHeight="1">
      <c r="A262" s="15"/>
      <c r="B262" s="10"/>
      <c r="C262" s="3"/>
      <c r="D262" s="12"/>
    </row>
    <row r="263" spans="1:4" s="9" customFormat="1" ht="20.25" customHeight="1">
      <c r="A263" s="15"/>
      <c r="B263" s="10"/>
      <c r="C263" s="3"/>
      <c r="D263" s="12"/>
    </row>
    <row r="264" spans="1:4" s="9" customFormat="1" ht="136.5" customHeight="1">
      <c r="A264" s="15"/>
      <c r="B264" s="10"/>
      <c r="C264" s="3"/>
      <c r="D264" s="12"/>
    </row>
    <row r="265" spans="1:4" s="9" customFormat="1" ht="24.75" customHeight="1">
      <c r="A265" s="15"/>
      <c r="B265" s="10"/>
      <c r="C265" s="3"/>
      <c r="D265" s="12"/>
    </row>
    <row r="266" spans="1:4" s="9" customFormat="1" ht="66" customHeight="1">
      <c r="A266" s="15"/>
      <c r="B266" s="10"/>
      <c r="C266" s="3"/>
      <c r="D266" s="12"/>
    </row>
    <row r="267" spans="1:4" s="9" customFormat="1" ht="112.5" customHeight="1">
      <c r="A267" s="15"/>
      <c r="B267" s="10"/>
      <c r="C267" s="3"/>
      <c r="D267" s="12"/>
    </row>
    <row r="268" spans="1:4" s="9" customFormat="1" ht="46.5" customHeight="1">
      <c r="A268" s="15"/>
      <c r="B268" s="10"/>
      <c r="C268" s="3"/>
      <c r="D268" s="12"/>
    </row>
    <row r="269" spans="1:4" s="9" customFormat="1" ht="142.5" customHeight="1">
      <c r="A269" s="15"/>
      <c r="B269" s="10"/>
      <c r="C269" s="3"/>
      <c r="D269" s="12"/>
    </row>
    <row r="270" spans="1:4" s="9" customFormat="1" ht="54.75" customHeight="1">
      <c r="A270" s="15"/>
      <c r="B270" s="10"/>
      <c r="C270" s="3"/>
      <c r="D270" s="12"/>
    </row>
    <row r="271" spans="1:4" s="9" customFormat="1" ht="129.75" customHeight="1">
      <c r="A271" s="15"/>
      <c r="B271" s="10"/>
      <c r="C271" s="3"/>
      <c r="D271" s="12"/>
    </row>
    <row r="272" spans="1:4" s="9" customFormat="1" ht="49.5" customHeight="1">
      <c r="A272" s="15"/>
      <c r="B272" s="10"/>
      <c r="C272" s="3"/>
      <c r="D272" s="12"/>
    </row>
    <row r="273" spans="1:4" s="9" customFormat="1" ht="9.75" customHeight="1">
      <c r="A273" s="15"/>
      <c r="B273" s="10"/>
      <c r="C273" s="3"/>
      <c r="D273" s="12"/>
    </row>
    <row r="274" spans="1:4" s="9" customFormat="1" ht="15.75" customHeight="1">
      <c r="A274" s="15"/>
      <c r="B274" s="10"/>
      <c r="C274" s="3"/>
      <c r="D274" s="12"/>
    </row>
  </sheetData>
  <autoFilter ref="A35:D227" xr:uid="{00000000-0009-0000-0000-000000000000}"/>
  <mergeCells count="62">
    <mergeCell ref="C1:D1"/>
    <mergeCell ref="A223:D223"/>
    <mergeCell ref="A216:D216"/>
    <mergeCell ref="A220:D220"/>
    <mergeCell ref="A211:D211"/>
    <mergeCell ref="A217:D217"/>
    <mergeCell ref="A218:D218"/>
    <mergeCell ref="A219:D219"/>
    <mergeCell ref="A213:D213"/>
    <mergeCell ref="A214:D214"/>
    <mergeCell ref="A215:D215"/>
    <mergeCell ref="A212:D212"/>
    <mergeCell ref="A221:D221"/>
    <mergeCell ref="A222:D222"/>
    <mergeCell ref="A157:D157"/>
    <mergeCell ref="A95:D95"/>
    <mergeCell ref="A102:D102"/>
    <mergeCell ref="A119:D119"/>
    <mergeCell ref="A210:D210"/>
    <mergeCell ref="A206:D206"/>
    <mergeCell ref="A208:D208"/>
    <mergeCell ref="A137:D137"/>
    <mergeCell ref="A120:D120"/>
    <mergeCell ref="A123:D123"/>
    <mergeCell ref="A180:D180"/>
    <mergeCell ref="A178:D178"/>
    <mergeCell ref="A193:D193"/>
    <mergeCell ref="A204:D204"/>
    <mergeCell ref="A181:D181"/>
    <mergeCell ref="A209:D209"/>
    <mergeCell ref="A233:D233"/>
    <mergeCell ref="A224:D224"/>
    <mergeCell ref="A226:D226"/>
    <mergeCell ref="A231:D231"/>
    <mergeCell ref="A230:D230"/>
    <mergeCell ref="A227:D227"/>
    <mergeCell ref="A228:D228"/>
    <mergeCell ref="A229:D229"/>
    <mergeCell ref="A225:D225"/>
    <mergeCell ref="A31:D31"/>
    <mergeCell ref="A32:D32"/>
    <mergeCell ref="A18:D18"/>
    <mergeCell ref="A25:D25"/>
    <mergeCell ref="A21:D21"/>
    <mergeCell ref="A22:D22"/>
    <mergeCell ref="A26:D26"/>
    <mergeCell ref="A27:D27"/>
    <mergeCell ref="A29:D29"/>
    <mergeCell ref="A12:D12"/>
    <mergeCell ref="A13:D13"/>
    <mergeCell ref="A14:D14"/>
    <mergeCell ref="A15:D15"/>
    <mergeCell ref="A16:D16"/>
    <mergeCell ref="A33:D33"/>
    <mergeCell ref="A91:D91"/>
    <mergeCell ref="A60:D60"/>
    <mergeCell ref="A38:D38"/>
    <mergeCell ref="A36:D36"/>
    <mergeCell ref="A89:D89"/>
    <mergeCell ref="A68:D68"/>
    <mergeCell ref="A37:D37"/>
    <mergeCell ref="A78:D78"/>
  </mergeCells>
  <pageMargins left="0.59055118110236227" right="0.31496062992125984" top="0.51181102362204722" bottom="0.6692913385826772" header="0.35433070866141736" footer="0.43307086614173229"/>
  <pageSetup paperSize="9" scale="90" orientation="portrait" r:id="rId1"/>
  <headerFooter alignWithMargins="0">
    <oddHeader>&amp;LЦентр ГРАНД</oddHeader>
    <oddFooter>&amp;RСтраница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Дебесское н.м._Техперевоор</vt:lpstr>
      <vt:lpstr>'Дебесское н.м._Техперевоор'!Область_печати</vt:lpstr>
    </vt:vector>
  </TitlesOfParts>
  <Company>Grand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Степанова Е.Г.</dc:creator>
  <cp:lastModifiedBy>Хамидулин Саяр Гаярович</cp:lastModifiedBy>
  <cp:lastPrinted>2022-06-14T09:39:56Z</cp:lastPrinted>
  <dcterms:created xsi:type="dcterms:W3CDTF">2002-02-11T05:58:42Z</dcterms:created>
  <dcterms:modified xsi:type="dcterms:W3CDTF">2023-03-09T11:35:12Z</dcterms:modified>
</cp:coreProperties>
</file>